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mopanigovza-my.sharepoint.com/personal/pootonamr_mopani_gov_za/Documents/Documents/Revenue Management 2026/FINAL budget 2027/"/>
    </mc:Choice>
  </mc:AlternateContent>
  <xr:revisionPtr revIDLastSave="162" documentId="8_{C9159DEF-F19B-435C-8E00-4039CE456607}" xr6:coauthVersionLast="47" xr6:coauthVersionMax="47" xr10:uidLastSave="{C3D29194-321A-4430-9A38-E1DE4EA4B59C}"/>
  <bookViews>
    <workbookView xWindow="-108" yWindow="-108" windowWidth="23256" windowHeight="12456" xr2:uid="{00000000-000D-0000-FFFF-FFFF00000000}"/>
  </bookViews>
  <sheets>
    <sheet name="Notice" sheetId="23" r:id="rId1"/>
    <sheet name="COVER" sheetId="6" r:id="rId2"/>
    <sheet name="All" sheetId="18" state="hidden" r:id="rId3"/>
    <sheet name="BPM" sheetId="14" r:id="rId4"/>
    <sheet name="GGM" sheetId="16" r:id="rId5"/>
    <sheet name="GLM" sheetId="17" r:id="rId6"/>
    <sheet name="GTM" sheetId="15" r:id="rId7"/>
    <sheet name="MLM" sheetId="13" r:id="rId8"/>
    <sheet name="EHS" sheetId="19" r:id="rId9"/>
    <sheet name="TENDER" sheetId="20" r:id="rId10"/>
    <sheet name="FIRE" sheetId="21" r:id="rId11"/>
    <sheet name="AIR QUALITY" sheetId="2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19" l="1"/>
  <c r="E13" i="19"/>
  <c r="E12" i="19"/>
  <c r="F12" i="19" s="1"/>
  <c r="E11" i="19"/>
  <c r="F11" i="19" s="1"/>
  <c r="F10" i="19"/>
  <c r="E10" i="19"/>
  <c r="F9" i="19"/>
  <c r="E9" i="19"/>
  <c r="E8" i="19"/>
  <c r="F8" i="19" s="1"/>
  <c r="F7" i="19"/>
  <c r="E7" i="19"/>
  <c r="D6" i="19"/>
  <c r="E6" i="19" s="1"/>
  <c r="F6" i="19" s="1"/>
  <c r="E5" i="19"/>
  <c r="F5" i="19" s="1"/>
  <c r="E4" i="19"/>
  <c r="F4" i="19" s="1"/>
  <c r="C121" i="21"/>
  <c r="D121" i="21" s="1"/>
  <c r="E121" i="21" s="1"/>
  <c r="D120" i="21"/>
  <c r="E120" i="21" s="1"/>
  <c r="C120" i="21"/>
  <c r="D115" i="21"/>
  <c r="E115" i="21" s="1"/>
  <c r="F115" i="21" s="1"/>
  <c r="D114" i="21"/>
  <c r="E114" i="21" s="1"/>
  <c r="F114" i="21" s="1"/>
  <c r="D110" i="21"/>
  <c r="E110" i="21" s="1"/>
  <c r="F110" i="21" s="1"/>
  <c r="E109" i="21"/>
  <c r="F109" i="21" s="1"/>
  <c r="D109" i="21"/>
  <c r="D108" i="21"/>
  <c r="E108" i="21" s="1"/>
  <c r="F108" i="21" s="1"/>
  <c r="D107" i="21"/>
  <c r="E107" i="21" s="1"/>
  <c r="F107" i="21" s="1"/>
  <c r="D104" i="21"/>
  <c r="E104" i="21" s="1"/>
  <c r="F104" i="21" s="1"/>
  <c r="E103" i="21"/>
  <c r="F103" i="21" s="1"/>
  <c r="D103" i="21"/>
  <c r="D102" i="21"/>
  <c r="E102" i="21" s="1"/>
  <c r="F102" i="21" s="1"/>
  <c r="D101" i="21"/>
  <c r="E101" i="21" s="1"/>
  <c r="F101" i="21" s="1"/>
  <c r="D98" i="21"/>
  <c r="E98" i="21" s="1"/>
  <c r="F98" i="21" s="1"/>
  <c r="E95" i="21"/>
  <c r="F95" i="21" s="1"/>
  <c r="D95" i="21"/>
  <c r="D94" i="21"/>
  <c r="E94" i="21" s="1"/>
  <c r="F94" i="21" s="1"/>
  <c r="D93" i="21"/>
  <c r="E93" i="21" s="1"/>
  <c r="F93" i="21" s="1"/>
  <c r="D92" i="21"/>
  <c r="E92" i="21" s="1"/>
  <c r="F92" i="21" s="1"/>
  <c r="E91" i="21"/>
  <c r="F91" i="21" s="1"/>
  <c r="D91" i="21"/>
  <c r="D90" i="21"/>
  <c r="E90" i="21" s="1"/>
  <c r="F90" i="21" s="1"/>
  <c r="C85" i="21"/>
  <c r="D85" i="21" s="1"/>
  <c r="E85" i="21" s="1"/>
  <c r="C84" i="21"/>
  <c r="D84" i="21" s="1"/>
  <c r="E84" i="21" s="1"/>
  <c r="D83" i="21"/>
  <c r="E83" i="21" s="1"/>
  <c r="C83" i="21"/>
  <c r="C82" i="21"/>
  <c r="D82" i="21" s="1"/>
  <c r="E82" i="21" s="1"/>
  <c r="C81" i="21"/>
  <c r="D81" i="21" s="1"/>
  <c r="E81" i="21" s="1"/>
  <c r="C80" i="21"/>
  <c r="D80" i="21" s="1"/>
  <c r="E80" i="21" s="1"/>
  <c r="D79" i="21"/>
  <c r="E79" i="21" s="1"/>
  <c r="C79" i="21"/>
  <c r="C74" i="21"/>
  <c r="D74" i="21" s="1"/>
  <c r="E74" i="21" s="1"/>
  <c r="D73" i="21"/>
  <c r="E73" i="21" s="1"/>
  <c r="D72" i="21"/>
  <c r="E72" i="21" s="1"/>
  <c r="C72" i="21"/>
  <c r="E71" i="21"/>
  <c r="D71" i="21"/>
  <c r="E70" i="21"/>
  <c r="D70" i="21"/>
  <c r="C70" i="21"/>
  <c r="D69" i="21"/>
  <c r="E69" i="21" s="1"/>
  <c r="C68" i="21"/>
  <c r="D68" i="21" s="1"/>
  <c r="E68" i="21" s="1"/>
  <c r="C67" i="21"/>
  <c r="D67" i="21" s="1"/>
  <c r="E67" i="21" s="1"/>
  <c r="D66" i="21"/>
  <c r="E66" i="21" s="1"/>
  <c r="C66" i="21"/>
  <c r="C65" i="21"/>
  <c r="D65" i="21" s="1"/>
  <c r="E65" i="21" s="1"/>
  <c r="C61" i="21"/>
  <c r="D61" i="21" s="1"/>
  <c r="E61" i="21" s="1"/>
  <c r="C60" i="21"/>
  <c r="D60" i="21" s="1"/>
  <c r="E60" i="21" s="1"/>
  <c r="D59" i="21"/>
  <c r="E59" i="21" s="1"/>
  <c r="C59" i="21"/>
  <c r="C58" i="21"/>
  <c r="D58" i="21" s="1"/>
  <c r="E58" i="21" s="1"/>
  <c r="C57" i="21"/>
  <c r="D57" i="21" s="1"/>
  <c r="E57" i="21" s="1"/>
  <c r="C56" i="21"/>
  <c r="D56" i="21" s="1"/>
  <c r="E56" i="21" s="1"/>
  <c r="D55" i="21"/>
  <c r="E55" i="21" s="1"/>
  <c r="C55" i="21"/>
  <c r="C54" i="21"/>
  <c r="D54" i="21" s="1"/>
  <c r="E54" i="21" s="1"/>
  <c r="C53" i="21"/>
  <c r="D53" i="21" s="1"/>
  <c r="E53" i="21" s="1"/>
  <c r="C52" i="21"/>
  <c r="D52" i="21" s="1"/>
  <c r="E52" i="21" s="1"/>
  <c r="D29" i="21"/>
  <c r="E29" i="21" s="1"/>
  <c r="C29" i="21"/>
  <c r="C24" i="21"/>
  <c r="D24" i="21" s="1"/>
  <c r="E24" i="21" s="1"/>
  <c r="C23" i="21"/>
  <c r="D23" i="21" s="1"/>
  <c r="E23" i="21" s="1"/>
  <c r="C22" i="21"/>
  <c r="D22" i="21" s="1"/>
  <c r="E22" i="21" s="1"/>
  <c r="D21" i="21"/>
  <c r="E21" i="21" s="1"/>
  <c r="C21" i="21"/>
  <c r="C20" i="21"/>
  <c r="D20" i="21" s="1"/>
  <c r="E20" i="21" s="1"/>
  <c r="C19" i="21"/>
  <c r="D19" i="21" s="1"/>
  <c r="E19" i="21" s="1"/>
  <c r="C18" i="21"/>
  <c r="D18" i="21" s="1"/>
  <c r="E18" i="21" s="1"/>
  <c r="D17" i="21"/>
  <c r="E17" i="21" s="1"/>
  <c r="C17" i="21"/>
  <c r="C16" i="21"/>
  <c r="D16" i="21" s="1"/>
  <c r="E16" i="21" s="1"/>
  <c r="C12" i="21"/>
  <c r="D12" i="21" s="1"/>
  <c r="E12" i="21" s="1"/>
  <c r="C11" i="21"/>
  <c r="D11" i="21" s="1"/>
  <c r="E11" i="21" s="1"/>
  <c r="D10" i="21"/>
  <c r="E10" i="21" s="1"/>
  <c r="C10" i="21"/>
  <c r="C9" i="21"/>
  <c r="D9" i="21" s="1"/>
  <c r="E9" i="21" s="1"/>
  <c r="C8" i="21"/>
  <c r="D8" i="21" s="1"/>
  <c r="E8" i="21" s="1"/>
  <c r="C7" i="21"/>
  <c r="D7" i="21" s="1"/>
  <c r="E7" i="21" s="1"/>
  <c r="D6" i="21"/>
  <c r="E6" i="21" s="1"/>
  <c r="C6" i="21"/>
  <c r="T136" i="18" l="1"/>
  <c r="U136" i="18" s="1"/>
  <c r="V136" i="18" s="1"/>
  <c r="T135" i="18"/>
  <c r="U135" i="18" s="1"/>
  <c r="V135" i="18" s="1"/>
  <c r="T134" i="18"/>
  <c r="U134" i="18" s="1"/>
  <c r="V134" i="18" s="1"/>
  <c r="U130" i="18"/>
  <c r="V130" i="18" s="1"/>
  <c r="T130" i="18"/>
  <c r="T129" i="18"/>
  <c r="U129" i="18" s="1"/>
  <c r="V129" i="18" s="1"/>
  <c r="T128" i="18"/>
  <c r="U128" i="18" s="1"/>
  <c r="V128" i="18" s="1"/>
  <c r="T127" i="18"/>
  <c r="U127" i="18" s="1"/>
  <c r="V127" i="18" s="1"/>
  <c r="T126" i="18"/>
  <c r="U126" i="18" s="1"/>
  <c r="V126" i="18" s="1"/>
  <c r="T125" i="18"/>
  <c r="U125" i="18" s="1"/>
  <c r="V125" i="18" s="1"/>
  <c r="T121" i="18"/>
  <c r="U121" i="18" s="1"/>
  <c r="V121" i="18" s="1"/>
  <c r="T120" i="18"/>
  <c r="U120" i="18" s="1"/>
  <c r="V120" i="18" s="1"/>
  <c r="T119" i="18"/>
  <c r="U119" i="18" s="1"/>
  <c r="V119" i="18" s="1"/>
  <c r="T118" i="18"/>
  <c r="U118" i="18" s="1"/>
  <c r="V118" i="18" s="1"/>
  <c r="T117" i="18"/>
  <c r="U117" i="18" s="1"/>
  <c r="V117" i="18" s="1"/>
  <c r="T113" i="18"/>
  <c r="U113" i="18" s="1"/>
  <c r="V113" i="18" s="1"/>
  <c r="T109" i="18"/>
  <c r="U109" i="18" s="1"/>
  <c r="V109" i="18" s="1"/>
  <c r="T108" i="18"/>
  <c r="U108" i="18" s="1"/>
  <c r="V108" i="18" s="1"/>
  <c r="T107" i="18"/>
  <c r="U107" i="18" s="1"/>
  <c r="V107" i="18" s="1"/>
  <c r="T106" i="18"/>
  <c r="U106" i="18" s="1"/>
  <c r="V106" i="18" s="1"/>
  <c r="T99" i="18"/>
  <c r="U99" i="18" s="1"/>
  <c r="V99" i="18" s="1"/>
  <c r="T95" i="18"/>
  <c r="U95" i="18" s="1"/>
  <c r="V95" i="18" s="1"/>
  <c r="T94" i="18"/>
  <c r="U94" i="18" s="1"/>
  <c r="V94" i="18" s="1"/>
  <c r="T93" i="18"/>
  <c r="U93" i="18" s="1"/>
  <c r="V93" i="18" s="1"/>
  <c r="T89" i="18"/>
  <c r="U89" i="18" s="1"/>
  <c r="V89" i="18" s="1"/>
  <c r="T88" i="18"/>
  <c r="U88" i="18" s="1"/>
  <c r="V88" i="18" s="1"/>
  <c r="T87" i="18"/>
  <c r="U87" i="18" s="1"/>
  <c r="V87" i="18" s="1"/>
  <c r="T86" i="18"/>
  <c r="U86" i="18" s="1"/>
  <c r="V86" i="18" s="1"/>
  <c r="T80" i="18"/>
  <c r="U80" i="18" s="1"/>
  <c r="V80" i="18" s="1"/>
  <c r="T79" i="18"/>
  <c r="U79" i="18" s="1"/>
  <c r="V79" i="18" s="1"/>
  <c r="T78" i="18"/>
  <c r="U78" i="18" s="1"/>
  <c r="V78" i="18" s="1"/>
  <c r="T77" i="18"/>
  <c r="U77" i="18" s="1"/>
  <c r="V77" i="18" s="1"/>
  <c r="T76" i="18"/>
  <c r="U76" i="18" s="1"/>
  <c r="V76" i="18" s="1"/>
  <c r="T75" i="18"/>
  <c r="U75" i="18" s="1"/>
  <c r="V75" i="18" s="1"/>
  <c r="T74" i="18"/>
  <c r="U74" i="18" s="1"/>
  <c r="V74" i="18" s="1"/>
  <c r="T73" i="18"/>
  <c r="U73" i="18" s="1"/>
  <c r="V73" i="18" s="1"/>
  <c r="T72" i="18"/>
  <c r="U72" i="18" s="1"/>
  <c r="V72" i="18" s="1"/>
  <c r="T71" i="18"/>
  <c r="U71" i="18" s="1"/>
  <c r="V71" i="18" s="1"/>
  <c r="T70" i="18"/>
  <c r="U70" i="18" s="1"/>
  <c r="V70" i="18" s="1"/>
  <c r="T69" i="18"/>
  <c r="U69" i="18" s="1"/>
  <c r="V69" i="18" s="1"/>
  <c r="T68" i="18"/>
  <c r="U68" i="18" s="1"/>
  <c r="V68" i="18" s="1"/>
  <c r="U63" i="18"/>
  <c r="V63" i="18" s="1"/>
  <c r="U62" i="18"/>
  <c r="V62" i="18" s="1"/>
  <c r="U61" i="18"/>
  <c r="V61" i="18" s="1"/>
  <c r="U60" i="18"/>
  <c r="V60" i="18" s="1"/>
  <c r="U59" i="18"/>
  <c r="V59" i="18" s="1"/>
  <c r="U58" i="18"/>
  <c r="V58" i="18" s="1"/>
  <c r="U57" i="18"/>
  <c r="V57" i="18" s="1"/>
  <c r="U56" i="18"/>
  <c r="V56" i="18" s="1"/>
  <c r="U55" i="18"/>
  <c r="V55" i="18" s="1"/>
  <c r="U54" i="18"/>
  <c r="V54" i="18" s="1"/>
  <c r="U50" i="18"/>
  <c r="V50" i="18" s="1"/>
  <c r="U49" i="18"/>
  <c r="V49" i="18" s="1"/>
  <c r="T41" i="18"/>
  <c r="T42" i="18" s="1"/>
  <c r="T33" i="18"/>
  <c r="U33" i="18" s="1"/>
  <c r="V33" i="18" s="1"/>
  <c r="T32" i="18"/>
  <c r="U32" i="18" s="1"/>
  <c r="V32" i="18" s="1"/>
  <c r="T31" i="18"/>
  <c r="U31" i="18" s="1"/>
  <c r="V31" i="18" s="1"/>
  <c r="T30" i="18"/>
  <c r="U30" i="18" s="1"/>
  <c r="V30" i="18" s="1"/>
  <c r="T29" i="18"/>
  <c r="U29" i="18" s="1"/>
  <c r="V29" i="18" s="1"/>
  <c r="T28" i="18"/>
  <c r="U28" i="18" s="1"/>
  <c r="V28" i="18" s="1"/>
  <c r="T27" i="18"/>
  <c r="U27" i="18" s="1"/>
  <c r="V27" i="18" s="1"/>
  <c r="T26" i="18"/>
  <c r="U26" i="18" s="1"/>
  <c r="V26" i="18" s="1"/>
  <c r="T25" i="18"/>
  <c r="U25" i="18" s="1"/>
  <c r="V25" i="18" s="1"/>
  <c r="T21" i="18"/>
  <c r="U21" i="18" s="1"/>
  <c r="V21" i="18" s="1"/>
  <c r="T20" i="18"/>
  <c r="U20" i="18" s="1"/>
  <c r="V20" i="18" s="1"/>
  <c r="T19" i="18"/>
  <c r="U19" i="18" s="1"/>
  <c r="V19" i="18" s="1"/>
  <c r="U18" i="18"/>
  <c r="V18" i="18" s="1"/>
  <c r="T18" i="18"/>
  <c r="T13" i="18"/>
  <c r="U13" i="18" s="1"/>
  <c r="V13" i="18" s="1"/>
  <c r="T12" i="18"/>
  <c r="U12" i="18" s="1"/>
  <c r="V12" i="18" s="1"/>
  <c r="T11" i="18"/>
  <c r="U11" i="18" s="1"/>
  <c r="V11" i="18" s="1"/>
  <c r="T10" i="18"/>
  <c r="U10" i="18" s="1"/>
  <c r="V10" i="18" s="1"/>
  <c r="T9" i="18"/>
  <c r="U9" i="18" s="1"/>
  <c r="V9" i="18" s="1"/>
  <c r="P136" i="18"/>
  <c r="Q136" i="18" s="1"/>
  <c r="R136" i="18" s="1"/>
  <c r="P135" i="18"/>
  <c r="Q135" i="18" s="1"/>
  <c r="R135" i="18" s="1"/>
  <c r="P134" i="18"/>
  <c r="Q134" i="18" s="1"/>
  <c r="R134" i="18" s="1"/>
  <c r="P130" i="18"/>
  <c r="Q130" i="18" s="1"/>
  <c r="R130" i="18" s="1"/>
  <c r="P129" i="18"/>
  <c r="Q129" i="18" s="1"/>
  <c r="R129" i="18" s="1"/>
  <c r="P128" i="18"/>
  <c r="Q128" i="18" s="1"/>
  <c r="R128" i="18" s="1"/>
  <c r="P127" i="18"/>
  <c r="Q127" i="18" s="1"/>
  <c r="R127" i="18" s="1"/>
  <c r="P126" i="18"/>
  <c r="Q126" i="18" s="1"/>
  <c r="R126" i="18" s="1"/>
  <c r="P125" i="18"/>
  <c r="Q125" i="18" s="1"/>
  <c r="R125" i="18" s="1"/>
  <c r="P121" i="18"/>
  <c r="Q121" i="18" s="1"/>
  <c r="R121" i="18" s="1"/>
  <c r="P120" i="18"/>
  <c r="Q120" i="18" s="1"/>
  <c r="R120" i="18" s="1"/>
  <c r="P119" i="18"/>
  <c r="Q119" i="18" s="1"/>
  <c r="R119" i="18" s="1"/>
  <c r="P118" i="18"/>
  <c r="Q118" i="18" s="1"/>
  <c r="R118" i="18" s="1"/>
  <c r="P117" i="18"/>
  <c r="Q117" i="18" s="1"/>
  <c r="R117" i="18" s="1"/>
  <c r="P113" i="18"/>
  <c r="Q113" i="18" s="1"/>
  <c r="R113" i="18" s="1"/>
  <c r="P109" i="18"/>
  <c r="Q109" i="18" s="1"/>
  <c r="R109" i="18" s="1"/>
  <c r="P108" i="18"/>
  <c r="Q108" i="18" s="1"/>
  <c r="R108" i="18" s="1"/>
  <c r="P107" i="18"/>
  <c r="Q107" i="18" s="1"/>
  <c r="R107" i="18" s="1"/>
  <c r="P106" i="18"/>
  <c r="Q106" i="18" s="1"/>
  <c r="R106" i="18" s="1"/>
  <c r="P99" i="18"/>
  <c r="Q99" i="18" s="1"/>
  <c r="R99" i="18" s="1"/>
  <c r="P95" i="18"/>
  <c r="Q95" i="18" s="1"/>
  <c r="R95" i="18" s="1"/>
  <c r="P94" i="18"/>
  <c r="Q94" i="18" s="1"/>
  <c r="R94" i="18" s="1"/>
  <c r="P93" i="18"/>
  <c r="Q93" i="18" s="1"/>
  <c r="R93" i="18" s="1"/>
  <c r="P89" i="18"/>
  <c r="Q89" i="18" s="1"/>
  <c r="R89" i="18" s="1"/>
  <c r="P88" i="18"/>
  <c r="Q88" i="18" s="1"/>
  <c r="R88" i="18" s="1"/>
  <c r="P87" i="18"/>
  <c r="Q87" i="18" s="1"/>
  <c r="R87" i="18" s="1"/>
  <c r="P86" i="18"/>
  <c r="Q86" i="18" s="1"/>
  <c r="R86" i="18" s="1"/>
  <c r="P80" i="18"/>
  <c r="Q80" i="18" s="1"/>
  <c r="R80" i="18" s="1"/>
  <c r="P79" i="18"/>
  <c r="Q79" i="18" s="1"/>
  <c r="R79" i="18" s="1"/>
  <c r="P78" i="18"/>
  <c r="Q78" i="18" s="1"/>
  <c r="R78" i="18" s="1"/>
  <c r="P77" i="18"/>
  <c r="Q77" i="18" s="1"/>
  <c r="R77" i="18" s="1"/>
  <c r="P76" i="18"/>
  <c r="Q76" i="18" s="1"/>
  <c r="R76" i="18" s="1"/>
  <c r="P75" i="18"/>
  <c r="Q75" i="18" s="1"/>
  <c r="R75" i="18" s="1"/>
  <c r="P74" i="18"/>
  <c r="Q74" i="18" s="1"/>
  <c r="R74" i="18" s="1"/>
  <c r="P73" i="18"/>
  <c r="Q73" i="18" s="1"/>
  <c r="R73" i="18" s="1"/>
  <c r="P72" i="18"/>
  <c r="Q72" i="18" s="1"/>
  <c r="R72" i="18" s="1"/>
  <c r="P71" i="18"/>
  <c r="Q71" i="18" s="1"/>
  <c r="R71" i="18" s="1"/>
  <c r="P70" i="18"/>
  <c r="Q70" i="18" s="1"/>
  <c r="R70" i="18" s="1"/>
  <c r="P69" i="18"/>
  <c r="Q69" i="18" s="1"/>
  <c r="R69" i="18" s="1"/>
  <c r="P68" i="18"/>
  <c r="Q68" i="18" s="1"/>
  <c r="R68" i="18" s="1"/>
  <c r="Q63" i="18"/>
  <c r="R63" i="18" s="1"/>
  <c r="Q62" i="18"/>
  <c r="R62" i="18" s="1"/>
  <c r="Q61" i="18"/>
  <c r="R61" i="18" s="1"/>
  <c r="Q60" i="18"/>
  <c r="R60" i="18" s="1"/>
  <c r="Q59" i="18"/>
  <c r="R59" i="18" s="1"/>
  <c r="Q58" i="18"/>
  <c r="R58" i="18" s="1"/>
  <c r="Q57" i="18"/>
  <c r="R57" i="18" s="1"/>
  <c r="Q56" i="18"/>
  <c r="R56" i="18" s="1"/>
  <c r="Q55" i="18"/>
  <c r="R55" i="18" s="1"/>
  <c r="Q54" i="18"/>
  <c r="R54" i="18" s="1"/>
  <c r="Q50" i="18"/>
  <c r="R50" i="18" s="1"/>
  <c r="R49" i="18"/>
  <c r="Q49" i="18"/>
  <c r="P41" i="18"/>
  <c r="P42" i="18" s="1"/>
  <c r="P33" i="18"/>
  <c r="Q33" i="18" s="1"/>
  <c r="R33" i="18" s="1"/>
  <c r="P32" i="18"/>
  <c r="Q32" i="18" s="1"/>
  <c r="R32" i="18" s="1"/>
  <c r="P31" i="18"/>
  <c r="Q31" i="18" s="1"/>
  <c r="R31" i="18" s="1"/>
  <c r="P30" i="18"/>
  <c r="Q30" i="18" s="1"/>
  <c r="R30" i="18" s="1"/>
  <c r="P29" i="18"/>
  <c r="Q29" i="18" s="1"/>
  <c r="R29" i="18" s="1"/>
  <c r="P28" i="18"/>
  <c r="Q28" i="18" s="1"/>
  <c r="R28" i="18" s="1"/>
  <c r="P27" i="18"/>
  <c r="Q27" i="18" s="1"/>
  <c r="R27" i="18" s="1"/>
  <c r="P26" i="18"/>
  <c r="Q26" i="18" s="1"/>
  <c r="R26" i="18" s="1"/>
  <c r="P25" i="18"/>
  <c r="Q25" i="18" s="1"/>
  <c r="R25" i="18" s="1"/>
  <c r="P21" i="18"/>
  <c r="Q21" i="18" s="1"/>
  <c r="R21" i="18" s="1"/>
  <c r="P20" i="18"/>
  <c r="Q20" i="18" s="1"/>
  <c r="R20" i="18" s="1"/>
  <c r="P19" i="18"/>
  <c r="Q19" i="18" s="1"/>
  <c r="R19" i="18" s="1"/>
  <c r="P18" i="18"/>
  <c r="Q18" i="18" s="1"/>
  <c r="R18" i="18" s="1"/>
  <c r="P13" i="18"/>
  <c r="Q13" i="18" s="1"/>
  <c r="R13" i="18" s="1"/>
  <c r="P12" i="18"/>
  <c r="Q12" i="18" s="1"/>
  <c r="R12" i="18" s="1"/>
  <c r="P11" i="18"/>
  <c r="Q11" i="18" s="1"/>
  <c r="R11" i="18" s="1"/>
  <c r="P10" i="18"/>
  <c r="Q10" i="18" s="1"/>
  <c r="R10" i="18" s="1"/>
  <c r="P9" i="18"/>
  <c r="Q9" i="18" s="1"/>
  <c r="R9" i="18" s="1"/>
  <c r="L136" i="18"/>
  <c r="M136" i="18" s="1"/>
  <c r="N136" i="18" s="1"/>
  <c r="L135" i="18"/>
  <c r="M135" i="18" s="1"/>
  <c r="N135" i="18" s="1"/>
  <c r="L134" i="18"/>
  <c r="M134" i="18" s="1"/>
  <c r="N134" i="18" s="1"/>
  <c r="L130" i="18"/>
  <c r="M130" i="18" s="1"/>
  <c r="N130" i="18" s="1"/>
  <c r="L129" i="18"/>
  <c r="M129" i="18" s="1"/>
  <c r="N129" i="18" s="1"/>
  <c r="L128" i="18"/>
  <c r="M128" i="18" s="1"/>
  <c r="N128" i="18" s="1"/>
  <c r="L127" i="18"/>
  <c r="M127" i="18" s="1"/>
  <c r="N127" i="18" s="1"/>
  <c r="L126" i="18"/>
  <c r="M126" i="18" s="1"/>
  <c r="N126" i="18" s="1"/>
  <c r="L125" i="18"/>
  <c r="M125" i="18" s="1"/>
  <c r="N125" i="18" s="1"/>
  <c r="L121" i="18"/>
  <c r="M121" i="18" s="1"/>
  <c r="N121" i="18" s="1"/>
  <c r="L120" i="18"/>
  <c r="M120" i="18" s="1"/>
  <c r="N120" i="18" s="1"/>
  <c r="L119" i="18"/>
  <c r="M119" i="18" s="1"/>
  <c r="N119" i="18" s="1"/>
  <c r="L118" i="18"/>
  <c r="M118" i="18" s="1"/>
  <c r="N118" i="18" s="1"/>
  <c r="L117" i="18"/>
  <c r="M117" i="18" s="1"/>
  <c r="N117" i="18" s="1"/>
  <c r="L113" i="18"/>
  <c r="M113" i="18" s="1"/>
  <c r="N113" i="18" s="1"/>
  <c r="L109" i="18"/>
  <c r="M109" i="18" s="1"/>
  <c r="N109" i="18" s="1"/>
  <c r="L108" i="18"/>
  <c r="M108" i="18" s="1"/>
  <c r="N108" i="18" s="1"/>
  <c r="L107" i="18"/>
  <c r="M107" i="18" s="1"/>
  <c r="N107" i="18" s="1"/>
  <c r="L106" i="18"/>
  <c r="M106" i="18" s="1"/>
  <c r="N106" i="18" s="1"/>
  <c r="L99" i="18"/>
  <c r="M99" i="18" s="1"/>
  <c r="N99" i="18" s="1"/>
  <c r="L95" i="18"/>
  <c r="M95" i="18" s="1"/>
  <c r="N95" i="18" s="1"/>
  <c r="L94" i="18"/>
  <c r="M94" i="18" s="1"/>
  <c r="N94" i="18" s="1"/>
  <c r="L93" i="18"/>
  <c r="M93" i="18" s="1"/>
  <c r="N93" i="18" s="1"/>
  <c r="L89" i="18"/>
  <c r="M89" i="18" s="1"/>
  <c r="N89" i="18" s="1"/>
  <c r="L88" i="18"/>
  <c r="M88" i="18" s="1"/>
  <c r="N88" i="18" s="1"/>
  <c r="L87" i="18"/>
  <c r="M87" i="18" s="1"/>
  <c r="N87" i="18" s="1"/>
  <c r="L86" i="18"/>
  <c r="M86" i="18" s="1"/>
  <c r="N86" i="18" s="1"/>
  <c r="L80" i="18"/>
  <c r="M80" i="18" s="1"/>
  <c r="N80" i="18" s="1"/>
  <c r="L79" i="18"/>
  <c r="M79" i="18" s="1"/>
  <c r="N79" i="18" s="1"/>
  <c r="L78" i="18"/>
  <c r="M78" i="18" s="1"/>
  <c r="N78" i="18" s="1"/>
  <c r="L77" i="18"/>
  <c r="M77" i="18" s="1"/>
  <c r="N77" i="18" s="1"/>
  <c r="M76" i="18"/>
  <c r="N76" i="18" s="1"/>
  <c r="L76" i="18"/>
  <c r="L75" i="18"/>
  <c r="M75" i="18" s="1"/>
  <c r="N75" i="18" s="1"/>
  <c r="L74" i="18"/>
  <c r="M74" i="18" s="1"/>
  <c r="N74" i="18" s="1"/>
  <c r="L73" i="18"/>
  <c r="M73" i="18" s="1"/>
  <c r="N73" i="18" s="1"/>
  <c r="L72" i="18"/>
  <c r="M72" i="18" s="1"/>
  <c r="N72" i="18" s="1"/>
  <c r="L71" i="18"/>
  <c r="M71" i="18" s="1"/>
  <c r="N71" i="18" s="1"/>
  <c r="L70" i="18"/>
  <c r="M70" i="18" s="1"/>
  <c r="N70" i="18" s="1"/>
  <c r="L69" i="18"/>
  <c r="M69" i="18" s="1"/>
  <c r="N69" i="18" s="1"/>
  <c r="L68" i="18"/>
  <c r="M68" i="18" s="1"/>
  <c r="N68" i="18" s="1"/>
  <c r="M63" i="18"/>
  <c r="N63" i="18" s="1"/>
  <c r="M62" i="18"/>
  <c r="N62" i="18" s="1"/>
  <c r="M61" i="18"/>
  <c r="N61" i="18" s="1"/>
  <c r="M60" i="18"/>
  <c r="N60" i="18" s="1"/>
  <c r="M59" i="18"/>
  <c r="N59" i="18" s="1"/>
  <c r="M58" i="18"/>
  <c r="N58" i="18" s="1"/>
  <c r="M57" i="18"/>
  <c r="N57" i="18" s="1"/>
  <c r="M56" i="18"/>
  <c r="N56" i="18" s="1"/>
  <c r="M55" i="18"/>
  <c r="N55" i="18" s="1"/>
  <c r="M54" i="18"/>
  <c r="N54" i="18" s="1"/>
  <c r="M50" i="18"/>
  <c r="N50" i="18" s="1"/>
  <c r="N49" i="18"/>
  <c r="M49" i="18"/>
  <c r="L41" i="18"/>
  <c r="L42" i="18" s="1"/>
  <c r="L33" i="18"/>
  <c r="M33" i="18" s="1"/>
  <c r="N33" i="18" s="1"/>
  <c r="L32" i="18"/>
  <c r="M32" i="18" s="1"/>
  <c r="N32" i="18" s="1"/>
  <c r="L31" i="18"/>
  <c r="M31" i="18" s="1"/>
  <c r="N31" i="18" s="1"/>
  <c r="L30" i="18"/>
  <c r="M30" i="18" s="1"/>
  <c r="N30" i="18" s="1"/>
  <c r="L29" i="18"/>
  <c r="M29" i="18" s="1"/>
  <c r="N29" i="18" s="1"/>
  <c r="L28" i="18"/>
  <c r="M28" i="18" s="1"/>
  <c r="N28" i="18" s="1"/>
  <c r="L27" i="18"/>
  <c r="M27" i="18" s="1"/>
  <c r="N27" i="18" s="1"/>
  <c r="L26" i="18"/>
  <c r="M26" i="18" s="1"/>
  <c r="N26" i="18" s="1"/>
  <c r="M25" i="18"/>
  <c r="N25" i="18" s="1"/>
  <c r="L25" i="18"/>
  <c r="L21" i="18"/>
  <c r="M21" i="18" s="1"/>
  <c r="N21" i="18" s="1"/>
  <c r="L20" i="18"/>
  <c r="M20" i="18" s="1"/>
  <c r="N20" i="18" s="1"/>
  <c r="L19" i="18"/>
  <c r="M19" i="18" s="1"/>
  <c r="N19" i="18" s="1"/>
  <c r="L18" i="18"/>
  <c r="M18" i="18" s="1"/>
  <c r="N18" i="18" s="1"/>
  <c r="L13" i="18"/>
  <c r="M13" i="18" s="1"/>
  <c r="N13" i="18" s="1"/>
  <c r="L12" i="18"/>
  <c r="M12" i="18" s="1"/>
  <c r="N12" i="18" s="1"/>
  <c r="L11" i="18"/>
  <c r="M11" i="18" s="1"/>
  <c r="N11" i="18" s="1"/>
  <c r="L10" i="18"/>
  <c r="M10" i="18" s="1"/>
  <c r="N10" i="18" s="1"/>
  <c r="L9" i="18"/>
  <c r="M9" i="18" s="1"/>
  <c r="N9" i="18" s="1"/>
  <c r="H136" i="18"/>
  <c r="I136" i="18" s="1"/>
  <c r="J136" i="18" s="1"/>
  <c r="H135" i="18"/>
  <c r="I135" i="18" s="1"/>
  <c r="J135" i="18" s="1"/>
  <c r="H134" i="18"/>
  <c r="I134" i="18" s="1"/>
  <c r="J134" i="18" s="1"/>
  <c r="H130" i="18"/>
  <c r="I130" i="18" s="1"/>
  <c r="J130" i="18" s="1"/>
  <c r="I129" i="18"/>
  <c r="J129" i="18" s="1"/>
  <c r="H129" i="18"/>
  <c r="H128" i="18"/>
  <c r="I128" i="18" s="1"/>
  <c r="J128" i="18" s="1"/>
  <c r="H127" i="18"/>
  <c r="I127" i="18" s="1"/>
  <c r="J127" i="18" s="1"/>
  <c r="H126" i="18"/>
  <c r="I126" i="18" s="1"/>
  <c r="J126" i="18" s="1"/>
  <c r="H125" i="18"/>
  <c r="I125" i="18" s="1"/>
  <c r="J125" i="18" s="1"/>
  <c r="H121" i="18"/>
  <c r="I121" i="18" s="1"/>
  <c r="J121" i="18" s="1"/>
  <c r="H120" i="18"/>
  <c r="I120" i="18" s="1"/>
  <c r="J120" i="18" s="1"/>
  <c r="H119" i="18"/>
  <c r="I119" i="18" s="1"/>
  <c r="J119" i="18" s="1"/>
  <c r="H118" i="18"/>
  <c r="I118" i="18" s="1"/>
  <c r="J118" i="18" s="1"/>
  <c r="H117" i="18"/>
  <c r="I117" i="18" s="1"/>
  <c r="J117" i="18" s="1"/>
  <c r="H113" i="18"/>
  <c r="I113" i="18" s="1"/>
  <c r="J113" i="18" s="1"/>
  <c r="H109" i="18"/>
  <c r="I109" i="18" s="1"/>
  <c r="J109" i="18" s="1"/>
  <c r="H108" i="18"/>
  <c r="I108" i="18" s="1"/>
  <c r="J108" i="18" s="1"/>
  <c r="H107" i="18"/>
  <c r="I107" i="18" s="1"/>
  <c r="J107" i="18" s="1"/>
  <c r="H106" i="18"/>
  <c r="I106" i="18" s="1"/>
  <c r="J106" i="18" s="1"/>
  <c r="H99" i="18"/>
  <c r="I99" i="18" s="1"/>
  <c r="J99" i="18" s="1"/>
  <c r="H95" i="18"/>
  <c r="I95" i="18" s="1"/>
  <c r="J95" i="18" s="1"/>
  <c r="H94" i="18"/>
  <c r="I94" i="18" s="1"/>
  <c r="J94" i="18" s="1"/>
  <c r="H93" i="18"/>
  <c r="I93" i="18" s="1"/>
  <c r="J93" i="18" s="1"/>
  <c r="H89" i="18"/>
  <c r="I89" i="18" s="1"/>
  <c r="J89" i="18" s="1"/>
  <c r="H88" i="18"/>
  <c r="I88" i="18" s="1"/>
  <c r="J88" i="18" s="1"/>
  <c r="H87" i="18"/>
  <c r="I87" i="18" s="1"/>
  <c r="J87" i="18" s="1"/>
  <c r="H86" i="18"/>
  <c r="I86" i="18" s="1"/>
  <c r="J86" i="18" s="1"/>
  <c r="H80" i="18"/>
  <c r="I80" i="18" s="1"/>
  <c r="J80" i="18" s="1"/>
  <c r="I79" i="18"/>
  <c r="J79" i="18" s="1"/>
  <c r="H79" i="18"/>
  <c r="H78" i="18"/>
  <c r="I78" i="18" s="1"/>
  <c r="J78" i="18" s="1"/>
  <c r="H77" i="18"/>
  <c r="I77" i="18" s="1"/>
  <c r="J77" i="18" s="1"/>
  <c r="H76" i="18"/>
  <c r="I76" i="18" s="1"/>
  <c r="J76" i="18" s="1"/>
  <c r="H75" i="18"/>
  <c r="I75" i="18" s="1"/>
  <c r="J75" i="18" s="1"/>
  <c r="H74" i="18"/>
  <c r="I74" i="18" s="1"/>
  <c r="J74" i="18" s="1"/>
  <c r="H73" i="18"/>
  <c r="I73" i="18" s="1"/>
  <c r="J73" i="18" s="1"/>
  <c r="H72" i="18"/>
  <c r="I72" i="18" s="1"/>
  <c r="J72" i="18" s="1"/>
  <c r="I71" i="18"/>
  <c r="J71" i="18" s="1"/>
  <c r="H71" i="18"/>
  <c r="H70" i="18"/>
  <c r="I70" i="18" s="1"/>
  <c r="J70" i="18" s="1"/>
  <c r="H69" i="18"/>
  <c r="I69" i="18" s="1"/>
  <c r="J69" i="18" s="1"/>
  <c r="H68" i="18"/>
  <c r="I68" i="18" s="1"/>
  <c r="J68" i="18" s="1"/>
  <c r="I63" i="18"/>
  <c r="J63" i="18" s="1"/>
  <c r="I62" i="18"/>
  <c r="J62" i="18" s="1"/>
  <c r="I61" i="18"/>
  <c r="J61" i="18" s="1"/>
  <c r="I60" i="18"/>
  <c r="J60" i="18" s="1"/>
  <c r="I59" i="18"/>
  <c r="J59" i="18" s="1"/>
  <c r="I58" i="18"/>
  <c r="J58" i="18" s="1"/>
  <c r="I57" i="18"/>
  <c r="J57" i="18" s="1"/>
  <c r="I56" i="18"/>
  <c r="J56" i="18" s="1"/>
  <c r="I55" i="18"/>
  <c r="J55" i="18" s="1"/>
  <c r="I54" i="18"/>
  <c r="J54" i="18" s="1"/>
  <c r="I50" i="18"/>
  <c r="J50" i="18" s="1"/>
  <c r="I49" i="18"/>
  <c r="J49" i="18" s="1"/>
  <c r="H41" i="18"/>
  <c r="H42" i="18" s="1"/>
  <c r="H33" i="18"/>
  <c r="I33" i="18" s="1"/>
  <c r="J33" i="18" s="1"/>
  <c r="H32" i="18"/>
  <c r="I32" i="18" s="1"/>
  <c r="J32" i="18" s="1"/>
  <c r="H31" i="18"/>
  <c r="I31" i="18" s="1"/>
  <c r="J31" i="18" s="1"/>
  <c r="H30" i="18"/>
  <c r="I30" i="18" s="1"/>
  <c r="J30" i="18" s="1"/>
  <c r="H29" i="18"/>
  <c r="I29" i="18" s="1"/>
  <c r="J29" i="18" s="1"/>
  <c r="I28" i="18"/>
  <c r="J28" i="18" s="1"/>
  <c r="H28" i="18"/>
  <c r="H27" i="18"/>
  <c r="I27" i="18" s="1"/>
  <c r="J27" i="18" s="1"/>
  <c r="H26" i="18"/>
  <c r="I26" i="18" s="1"/>
  <c r="J26" i="18" s="1"/>
  <c r="H25" i="18"/>
  <c r="I25" i="18" s="1"/>
  <c r="J25" i="18" s="1"/>
  <c r="H21" i="18"/>
  <c r="I21" i="18" s="1"/>
  <c r="J21" i="18" s="1"/>
  <c r="H20" i="18"/>
  <c r="I20" i="18" s="1"/>
  <c r="J20" i="18" s="1"/>
  <c r="H19" i="18"/>
  <c r="I19" i="18" s="1"/>
  <c r="J19" i="18" s="1"/>
  <c r="H18" i="18"/>
  <c r="I18" i="18" s="1"/>
  <c r="J18" i="18" s="1"/>
  <c r="H13" i="18"/>
  <c r="I13" i="18" s="1"/>
  <c r="J13" i="18" s="1"/>
  <c r="H12" i="18"/>
  <c r="I12" i="18" s="1"/>
  <c r="J12" i="18" s="1"/>
  <c r="H11" i="18"/>
  <c r="I11" i="18" s="1"/>
  <c r="J11" i="18" s="1"/>
  <c r="H10" i="18"/>
  <c r="I10" i="18" s="1"/>
  <c r="J10" i="18" s="1"/>
  <c r="H9" i="18"/>
  <c r="I9" i="18" s="1"/>
  <c r="J9" i="18" s="1"/>
  <c r="D136" i="18"/>
  <c r="E136" i="18" s="1"/>
  <c r="F136" i="18" s="1"/>
  <c r="D135" i="18"/>
  <c r="E135" i="18" s="1"/>
  <c r="F135" i="18" s="1"/>
  <c r="D134" i="18"/>
  <c r="E134" i="18" s="1"/>
  <c r="F134" i="18" s="1"/>
  <c r="D130" i="18"/>
  <c r="E130" i="18" s="1"/>
  <c r="F130" i="18" s="1"/>
  <c r="D129" i="18"/>
  <c r="E129" i="18" s="1"/>
  <c r="F129" i="18" s="1"/>
  <c r="D128" i="18"/>
  <c r="E128" i="18" s="1"/>
  <c r="F128" i="18" s="1"/>
  <c r="D127" i="18"/>
  <c r="E127" i="18" s="1"/>
  <c r="F127" i="18" s="1"/>
  <c r="D126" i="18"/>
  <c r="E126" i="18" s="1"/>
  <c r="F126" i="18" s="1"/>
  <c r="D125" i="18"/>
  <c r="E125" i="18" s="1"/>
  <c r="F125" i="18" s="1"/>
  <c r="D121" i="18"/>
  <c r="E121" i="18" s="1"/>
  <c r="F121" i="18" s="1"/>
  <c r="D120" i="18"/>
  <c r="E120" i="18" s="1"/>
  <c r="F120" i="18" s="1"/>
  <c r="D119" i="18"/>
  <c r="E119" i="18" s="1"/>
  <c r="F119" i="18" s="1"/>
  <c r="D118" i="18"/>
  <c r="E118" i="18" s="1"/>
  <c r="F118" i="18" s="1"/>
  <c r="D117" i="18"/>
  <c r="E117" i="18" s="1"/>
  <c r="F117" i="18" s="1"/>
  <c r="D113" i="18"/>
  <c r="E113" i="18" s="1"/>
  <c r="F113" i="18" s="1"/>
  <c r="D109" i="18"/>
  <c r="E109" i="18" s="1"/>
  <c r="F109" i="18" s="1"/>
  <c r="D108" i="18"/>
  <c r="E108" i="18" s="1"/>
  <c r="F108" i="18" s="1"/>
  <c r="D107" i="18"/>
  <c r="E107" i="18" s="1"/>
  <c r="F107" i="18" s="1"/>
  <c r="D106" i="18"/>
  <c r="E106" i="18" s="1"/>
  <c r="F106" i="18" s="1"/>
  <c r="D99" i="18"/>
  <c r="E99" i="18" s="1"/>
  <c r="F99" i="18" s="1"/>
  <c r="D95" i="18"/>
  <c r="E95" i="18" s="1"/>
  <c r="F95" i="18" s="1"/>
  <c r="D94" i="18"/>
  <c r="E94" i="18" s="1"/>
  <c r="F94" i="18" s="1"/>
  <c r="D93" i="18"/>
  <c r="E93" i="18" s="1"/>
  <c r="F93" i="18" s="1"/>
  <c r="D89" i="18"/>
  <c r="E89" i="18" s="1"/>
  <c r="F89" i="18" s="1"/>
  <c r="D88" i="18"/>
  <c r="E88" i="18" s="1"/>
  <c r="F88" i="18" s="1"/>
  <c r="D87" i="18"/>
  <c r="E87" i="18" s="1"/>
  <c r="F87" i="18" s="1"/>
  <c r="D86" i="18"/>
  <c r="E86" i="18" s="1"/>
  <c r="F86" i="18" s="1"/>
  <c r="D80" i="18"/>
  <c r="E80" i="18" s="1"/>
  <c r="F80" i="18" s="1"/>
  <c r="D79" i="18"/>
  <c r="E79" i="18" s="1"/>
  <c r="F79" i="18" s="1"/>
  <c r="D78" i="18"/>
  <c r="E78" i="18" s="1"/>
  <c r="F78" i="18" s="1"/>
  <c r="D77" i="18"/>
  <c r="E77" i="18" s="1"/>
  <c r="F77" i="18" s="1"/>
  <c r="D76" i="18"/>
  <c r="E76" i="18" s="1"/>
  <c r="F76" i="18" s="1"/>
  <c r="D75" i="18"/>
  <c r="E75" i="18" s="1"/>
  <c r="F75" i="18" s="1"/>
  <c r="D74" i="18"/>
  <c r="E74" i="18" s="1"/>
  <c r="F74" i="18" s="1"/>
  <c r="D73" i="18"/>
  <c r="E73" i="18" s="1"/>
  <c r="F73" i="18" s="1"/>
  <c r="D72" i="18"/>
  <c r="E72" i="18" s="1"/>
  <c r="F72" i="18" s="1"/>
  <c r="D71" i="18"/>
  <c r="E71" i="18" s="1"/>
  <c r="F71" i="18" s="1"/>
  <c r="D70" i="18"/>
  <c r="E70" i="18" s="1"/>
  <c r="F70" i="18" s="1"/>
  <c r="D69" i="18"/>
  <c r="E69" i="18" s="1"/>
  <c r="F69" i="18" s="1"/>
  <c r="D68" i="18"/>
  <c r="E68" i="18" s="1"/>
  <c r="F68" i="18" s="1"/>
  <c r="E63" i="18"/>
  <c r="F63" i="18" s="1"/>
  <c r="E62" i="18"/>
  <c r="F62" i="18" s="1"/>
  <c r="E61" i="18"/>
  <c r="F61" i="18" s="1"/>
  <c r="E60" i="18"/>
  <c r="F60" i="18" s="1"/>
  <c r="E59" i="18"/>
  <c r="F59" i="18" s="1"/>
  <c r="E58" i="18"/>
  <c r="F58" i="18" s="1"/>
  <c r="E57" i="18"/>
  <c r="F57" i="18" s="1"/>
  <c r="E56" i="18"/>
  <c r="F56" i="18" s="1"/>
  <c r="E55" i="18"/>
  <c r="F55" i="18" s="1"/>
  <c r="E54" i="18"/>
  <c r="F54" i="18" s="1"/>
  <c r="E50" i="18"/>
  <c r="F50" i="18" s="1"/>
  <c r="E49" i="18"/>
  <c r="F49" i="18" s="1"/>
  <c r="D41" i="18"/>
  <c r="D42" i="18" s="1"/>
  <c r="D33" i="18"/>
  <c r="E33" i="18" s="1"/>
  <c r="F33" i="18" s="1"/>
  <c r="D32" i="18"/>
  <c r="E32" i="18" s="1"/>
  <c r="F32" i="18" s="1"/>
  <c r="D31" i="18"/>
  <c r="E31" i="18" s="1"/>
  <c r="F31" i="18" s="1"/>
  <c r="D30" i="18"/>
  <c r="E30" i="18" s="1"/>
  <c r="F30" i="18" s="1"/>
  <c r="D29" i="18"/>
  <c r="E29" i="18" s="1"/>
  <c r="F29" i="18" s="1"/>
  <c r="D28" i="18"/>
  <c r="E28" i="18" s="1"/>
  <c r="F28" i="18" s="1"/>
  <c r="D27" i="18"/>
  <c r="E27" i="18" s="1"/>
  <c r="F27" i="18" s="1"/>
  <c r="D26" i="18"/>
  <c r="E26" i="18" s="1"/>
  <c r="F26" i="18" s="1"/>
  <c r="D25" i="18"/>
  <c r="E25" i="18" s="1"/>
  <c r="F25" i="18" s="1"/>
  <c r="D21" i="18"/>
  <c r="E21" i="18" s="1"/>
  <c r="F21" i="18" s="1"/>
  <c r="D20" i="18"/>
  <c r="E20" i="18" s="1"/>
  <c r="F20" i="18" s="1"/>
  <c r="D19" i="18"/>
  <c r="E19" i="18" s="1"/>
  <c r="F19" i="18" s="1"/>
  <c r="D18" i="18"/>
  <c r="E18" i="18" s="1"/>
  <c r="F18" i="18" s="1"/>
  <c r="D13" i="18"/>
  <c r="E13" i="18" s="1"/>
  <c r="F13" i="18" s="1"/>
  <c r="D12" i="18"/>
  <c r="E12" i="18" s="1"/>
  <c r="F12" i="18" s="1"/>
  <c r="D11" i="18"/>
  <c r="E11" i="18" s="1"/>
  <c r="F11" i="18" s="1"/>
  <c r="D10" i="18"/>
  <c r="E10" i="18" s="1"/>
  <c r="F10" i="18" s="1"/>
  <c r="D9" i="18"/>
  <c r="E9" i="18" s="1"/>
  <c r="F9" i="18" s="1"/>
  <c r="D136" i="13"/>
  <c r="E136" i="13" s="1"/>
  <c r="F136" i="13" s="1"/>
  <c r="D135" i="13"/>
  <c r="E135" i="13" s="1"/>
  <c r="F135" i="13" s="1"/>
  <c r="D134" i="13"/>
  <c r="E134" i="13" s="1"/>
  <c r="F134" i="13" s="1"/>
  <c r="D130" i="13"/>
  <c r="E130" i="13" s="1"/>
  <c r="F130" i="13" s="1"/>
  <c r="D129" i="13"/>
  <c r="E129" i="13" s="1"/>
  <c r="F129" i="13" s="1"/>
  <c r="D128" i="13"/>
  <c r="E128" i="13" s="1"/>
  <c r="F128" i="13" s="1"/>
  <c r="D127" i="13"/>
  <c r="E127" i="13" s="1"/>
  <c r="F127" i="13" s="1"/>
  <c r="D126" i="13"/>
  <c r="E126" i="13" s="1"/>
  <c r="F126" i="13" s="1"/>
  <c r="D125" i="13"/>
  <c r="E125" i="13" s="1"/>
  <c r="F125" i="13" s="1"/>
  <c r="D121" i="13"/>
  <c r="E121" i="13" s="1"/>
  <c r="F121" i="13" s="1"/>
  <c r="D120" i="13"/>
  <c r="E120" i="13" s="1"/>
  <c r="F120" i="13" s="1"/>
  <c r="D119" i="13"/>
  <c r="E119" i="13" s="1"/>
  <c r="F119" i="13" s="1"/>
  <c r="D118" i="13"/>
  <c r="E118" i="13" s="1"/>
  <c r="F118" i="13" s="1"/>
  <c r="D117" i="13"/>
  <c r="E117" i="13" s="1"/>
  <c r="F117" i="13" s="1"/>
  <c r="D113" i="13"/>
  <c r="E113" i="13" s="1"/>
  <c r="F113" i="13" s="1"/>
  <c r="D109" i="13"/>
  <c r="E109" i="13" s="1"/>
  <c r="F109" i="13" s="1"/>
  <c r="D108" i="13"/>
  <c r="E108" i="13" s="1"/>
  <c r="F108" i="13" s="1"/>
  <c r="D107" i="13"/>
  <c r="E107" i="13" s="1"/>
  <c r="F107" i="13" s="1"/>
  <c r="D106" i="13"/>
  <c r="E106" i="13" s="1"/>
  <c r="F106" i="13" s="1"/>
  <c r="D99" i="13"/>
  <c r="E99" i="13" s="1"/>
  <c r="F99" i="13" s="1"/>
  <c r="D95" i="13"/>
  <c r="E95" i="13" s="1"/>
  <c r="F95" i="13" s="1"/>
  <c r="D94" i="13"/>
  <c r="E94" i="13" s="1"/>
  <c r="F94" i="13" s="1"/>
  <c r="D93" i="13"/>
  <c r="E93" i="13" s="1"/>
  <c r="F93" i="13" s="1"/>
  <c r="D89" i="13"/>
  <c r="E89" i="13" s="1"/>
  <c r="F89" i="13" s="1"/>
  <c r="D88" i="13"/>
  <c r="E88" i="13" s="1"/>
  <c r="F88" i="13" s="1"/>
  <c r="D87" i="13"/>
  <c r="E87" i="13" s="1"/>
  <c r="F87" i="13" s="1"/>
  <c r="D86" i="13"/>
  <c r="E86" i="13" s="1"/>
  <c r="F86" i="13" s="1"/>
  <c r="D80" i="13"/>
  <c r="E80" i="13" s="1"/>
  <c r="F80" i="13" s="1"/>
  <c r="D79" i="13"/>
  <c r="E79" i="13" s="1"/>
  <c r="F79" i="13" s="1"/>
  <c r="D78" i="13"/>
  <c r="E78" i="13" s="1"/>
  <c r="F78" i="13" s="1"/>
  <c r="D77" i="13"/>
  <c r="E77" i="13" s="1"/>
  <c r="F77" i="13" s="1"/>
  <c r="D76" i="13"/>
  <c r="E76" i="13" s="1"/>
  <c r="F76" i="13" s="1"/>
  <c r="D75" i="13"/>
  <c r="E75" i="13" s="1"/>
  <c r="F75" i="13" s="1"/>
  <c r="D74" i="13"/>
  <c r="E74" i="13" s="1"/>
  <c r="F74" i="13" s="1"/>
  <c r="D73" i="13"/>
  <c r="E73" i="13" s="1"/>
  <c r="F73" i="13" s="1"/>
  <c r="D72" i="13"/>
  <c r="E72" i="13" s="1"/>
  <c r="F72" i="13" s="1"/>
  <c r="D71" i="13"/>
  <c r="E71" i="13" s="1"/>
  <c r="F71" i="13" s="1"/>
  <c r="D70" i="13"/>
  <c r="E70" i="13" s="1"/>
  <c r="F70" i="13" s="1"/>
  <c r="D69" i="13"/>
  <c r="E69" i="13" s="1"/>
  <c r="F69" i="13" s="1"/>
  <c r="D68" i="13"/>
  <c r="E68" i="13" s="1"/>
  <c r="F68" i="13" s="1"/>
  <c r="E63" i="13"/>
  <c r="F63" i="13" s="1"/>
  <c r="E62" i="13"/>
  <c r="F62" i="13" s="1"/>
  <c r="E61" i="13"/>
  <c r="F61" i="13" s="1"/>
  <c r="E60" i="13"/>
  <c r="F60" i="13" s="1"/>
  <c r="E59" i="13"/>
  <c r="F59" i="13" s="1"/>
  <c r="E58" i="13"/>
  <c r="F58" i="13" s="1"/>
  <c r="E57" i="13"/>
  <c r="F57" i="13" s="1"/>
  <c r="E56" i="13"/>
  <c r="F56" i="13" s="1"/>
  <c r="E55" i="13"/>
  <c r="F55" i="13" s="1"/>
  <c r="E54" i="13"/>
  <c r="F54" i="13" s="1"/>
  <c r="E50" i="13"/>
  <c r="F50" i="13" s="1"/>
  <c r="E49" i="13"/>
  <c r="F49" i="13" s="1"/>
  <c r="D41" i="13"/>
  <c r="D42" i="13" s="1"/>
  <c r="G36" i="13"/>
  <c r="G35" i="13"/>
  <c r="G34" i="13"/>
  <c r="D33" i="13"/>
  <c r="E33" i="13" s="1"/>
  <c r="F33" i="13" s="1"/>
  <c r="D32" i="13"/>
  <c r="E32" i="13" s="1"/>
  <c r="F32" i="13" s="1"/>
  <c r="D31" i="13"/>
  <c r="E31" i="13" s="1"/>
  <c r="F31" i="13" s="1"/>
  <c r="D30" i="13"/>
  <c r="E30" i="13" s="1"/>
  <c r="F30" i="13" s="1"/>
  <c r="D29" i="13"/>
  <c r="E29" i="13" s="1"/>
  <c r="F29" i="13" s="1"/>
  <c r="D28" i="13"/>
  <c r="E28" i="13" s="1"/>
  <c r="F28" i="13" s="1"/>
  <c r="D27" i="13"/>
  <c r="E27" i="13" s="1"/>
  <c r="F27" i="13" s="1"/>
  <c r="D26" i="13"/>
  <c r="E26" i="13" s="1"/>
  <c r="F26" i="13" s="1"/>
  <c r="D25" i="13"/>
  <c r="E25" i="13" s="1"/>
  <c r="F25" i="13" s="1"/>
  <c r="D21" i="13"/>
  <c r="E21" i="13" s="1"/>
  <c r="F21" i="13" s="1"/>
  <c r="D20" i="13"/>
  <c r="E20" i="13" s="1"/>
  <c r="F20" i="13" s="1"/>
  <c r="D19" i="13"/>
  <c r="E19" i="13" s="1"/>
  <c r="F19" i="13" s="1"/>
  <c r="D18" i="13"/>
  <c r="E18" i="13" s="1"/>
  <c r="F18" i="13" s="1"/>
  <c r="D13" i="13"/>
  <c r="E13" i="13" s="1"/>
  <c r="F13" i="13" s="1"/>
  <c r="D12" i="13"/>
  <c r="E12" i="13" s="1"/>
  <c r="F12" i="13" s="1"/>
  <c r="D11" i="13"/>
  <c r="E11" i="13" s="1"/>
  <c r="F11" i="13" s="1"/>
  <c r="D10" i="13"/>
  <c r="E10" i="13" s="1"/>
  <c r="F10" i="13" s="1"/>
  <c r="D9" i="13"/>
  <c r="E9" i="13" s="1"/>
  <c r="F9" i="13" s="1"/>
  <c r="D136" i="15"/>
  <c r="E136" i="15" s="1"/>
  <c r="F136" i="15" s="1"/>
  <c r="D135" i="15"/>
  <c r="E135" i="15" s="1"/>
  <c r="F135" i="15" s="1"/>
  <c r="D134" i="15"/>
  <c r="E134" i="15" s="1"/>
  <c r="F134" i="15" s="1"/>
  <c r="D130" i="15"/>
  <c r="E130" i="15" s="1"/>
  <c r="F130" i="15" s="1"/>
  <c r="D129" i="15"/>
  <c r="E129" i="15" s="1"/>
  <c r="F129" i="15" s="1"/>
  <c r="D128" i="15"/>
  <c r="E128" i="15" s="1"/>
  <c r="F128" i="15" s="1"/>
  <c r="D127" i="15"/>
  <c r="E127" i="15" s="1"/>
  <c r="F127" i="15" s="1"/>
  <c r="D126" i="15"/>
  <c r="E126" i="15" s="1"/>
  <c r="F126" i="15" s="1"/>
  <c r="D125" i="15"/>
  <c r="E125" i="15" s="1"/>
  <c r="F125" i="15" s="1"/>
  <c r="D121" i="15"/>
  <c r="E121" i="15" s="1"/>
  <c r="F121" i="15" s="1"/>
  <c r="D120" i="15"/>
  <c r="E120" i="15" s="1"/>
  <c r="F120" i="15" s="1"/>
  <c r="D119" i="15"/>
  <c r="E119" i="15" s="1"/>
  <c r="F119" i="15" s="1"/>
  <c r="D118" i="15"/>
  <c r="E118" i="15" s="1"/>
  <c r="F118" i="15" s="1"/>
  <c r="D117" i="15"/>
  <c r="E117" i="15" s="1"/>
  <c r="F117" i="15" s="1"/>
  <c r="D113" i="15"/>
  <c r="E113" i="15" s="1"/>
  <c r="F113" i="15" s="1"/>
  <c r="D109" i="15"/>
  <c r="E109" i="15" s="1"/>
  <c r="F109" i="15" s="1"/>
  <c r="D108" i="15"/>
  <c r="E108" i="15" s="1"/>
  <c r="F108" i="15" s="1"/>
  <c r="D107" i="15"/>
  <c r="E107" i="15" s="1"/>
  <c r="F107" i="15" s="1"/>
  <c r="D106" i="15"/>
  <c r="E106" i="15" s="1"/>
  <c r="F106" i="15" s="1"/>
  <c r="D99" i="15"/>
  <c r="E99" i="15" s="1"/>
  <c r="F99" i="15" s="1"/>
  <c r="D95" i="15"/>
  <c r="E95" i="15" s="1"/>
  <c r="F95" i="15" s="1"/>
  <c r="D94" i="15"/>
  <c r="E94" i="15" s="1"/>
  <c r="F94" i="15" s="1"/>
  <c r="D93" i="15"/>
  <c r="E93" i="15" s="1"/>
  <c r="F93" i="15" s="1"/>
  <c r="D89" i="15"/>
  <c r="E89" i="15" s="1"/>
  <c r="F89" i="15" s="1"/>
  <c r="D88" i="15"/>
  <c r="E88" i="15" s="1"/>
  <c r="F88" i="15" s="1"/>
  <c r="D87" i="15"/>
  <c r="E87" i="15" s="1"/>
  <c r="F87" i="15" s="1"/>
  <c r="D86" i="15"/>
  <c r="E86" i="15" s="1"/>
  <c r="F86" i="15" s="1"/>
  <c r="D80" i="15"/>
  <c r="E80" i="15" s="1"/>
  <c r="F80" i="15" s="1"/>
  <c r="D79" i="15"/>
  <c r="E79" i="15" s="1"/>
  <c r="F79" i="15" s="1"/>
  <c r="D78" i="15"/>
  <c r="E78" i="15" s="1"/>
  <c r="F78" i="15" s="1"/>
  <c r="D77" i="15"/>
  <c r="E77" i="15" s="1"/>
  <c r="F77" i="15" s="1"/>
  <c r="D76" i="15"/>
  <c r="E76" i="15" s="1"/>
  <c r="F76" i="15" s="1"/>
  <c r="D75" i="15"/>
  <c r="E75" i="15" s="1"/>
  <c r="F75" i="15" s="1"/>
  <c r="D74" i="15"/>
  <c r="E74" i="15" s="1"/>
  <c r="F74" i="15" s="1"/>
  <c r="D73" i="15"/>
  <c r="E73" i="15" s="1"/>
  <c r="F73" i="15" s="1"/>
  <c r="D72" i="15"/>
  <c r="E72" i="15" s="1"/>
  <c r="F72" i="15" s="1"/>
  <c r="D71" i="15"/>
  <c r="E71" i="15" s="1"/>
  <c r="F71" i="15" s="1"/>
  <c r="D70" i="15"/>
  <c r="E70" i="15" s="1"/>
  <c r="F70" i="15" s="1"/>
  <c r="D69" i="15"/>
  <c r="E69" i="15" s="1"/>
  <c r="F69" i="15" s="1"/>
  <c r="D68" i="15"/>
  <c r="E68" i="15" s="1"/>
  <c r="F68" i="15" s="1"/>
  <c r="E63" i="15"/>
  <c r="F63" i="15" s="1"/>
  <c r="E62" i="15"/>
  <c r="F62" i="15" s="1"/>
  <c r="E61" i="15"/>
  <c r="F61" i="15" s="1"/>
  <c r="E60" i="15"/>
  <c r="F60" i="15" s="1"/>
  <c r="E59" i="15"/>
  <c r="F59" i="15" s="1"/>
  <c r="E58" i="15"/>
  <c r="F58" i="15" s="1"/>
  <c r="E57" i="15"/>
  <c r="F57" i="15" s="1"/>
  <c r="E56" i="15"/>
  <c r="F56" i="15" s="1"/>
  <c r="E55" i="15"/>
  <c r="F55" i="15" s="1"/>
  <c r="E54" i="15"/>
  <c r="F54" i="15" s="1"/>
  <c r="E50" i="15"/>
  <c r="F50" i="15" s="1"/>
  <c r="E49" i="15"/>
  <c r="F49" i="15" s="1"/>
  <c r="D41" i="15"/>
  <c r="E41" i="15" s="1"/>
  <c r="F41" i="15" s="1"/>
  <c r="D33" i="15"/>
  <c r="E33" i="15" s="1"/>
  <c r="F33" i="15" s="1"/>
  <c r="D32" i="15"/>
  <c r="E32" i="15" s="1"/>
  <c r="F32" i="15" s="1"/>
  <c r="D31" i="15"/>
  <c r="E31" i="15" s="1"/>
  <c r="F31" i="15" s="1"/>
  <c r="D30" i="15"/>
  <c r="E30" i="15" s="1"/>
  <c r="F30" i="15" s="1"/>
  <c r="D29" i="15"/>
  <c r="E29" i="15" s="1"/>
  <c r="F29" i="15" s="1"/>
  <c r="D28" i="15"/>
  <c r="E28" i="15" s="1"/>
  <c r="F28" i="15" s="1"/>
  <c r="D27" i="15"/>
  <c r="E27" i="15" s="1"/>
  <c r="F27" i="15" s="1"/>
  <c r="D26" i="15"/>
  <c r="E26" i="15" s="1"/>
  <c r="F26" i="15" s="1"/>
  <c r="D25" i="15"/>
  <c r="E25" i="15" s="1"/>
  <c r="F25" i="15" s="1"/>
  <c r="D21" i="15"/>
  <c r="E21" i="15" s="1"/>
  <c r="F21" i="15" s="1"/>
  <c r="D20" i="15"/>
  <c r="E20" i="15" s="1"/>
  <c r="F20" i="15" s="1"/>
  <c r="D19" i="15"/>
  <c r="E19" i="15" s="1"/>
  <c r="F19" i="15" s="1"/>
  <c r="D18" i="15"/>
  <c r="E18" i="15" s="1"/>
  <c r="F18" i="15" s="1"/>
  <c r="D13" i="15"/>
  <c r="E13" i="15" s="1"/>
  <c r="F13" i="15" s="1"/>
  <c r="D12" i="15"/>
  <c r="E12" i="15" s="1"/>
  <c r="F12" i="15" s="1"/>
  <c r="D11" i="15"/>
  <c r="E11" i="15" s="1"/>
  <c r="F11" i="15" s="1"/>
  <c r="D10" i="15"/>
  <c r="E10" i="15" s="1"/>
  <c r="F10" i="15" s="1"/>
  <c r="D9" i="15"/>
  <c r="E9" i="15" s="1"/>
  <c r="F9" i="15" s="1"/>
  <c r="D136" i="17"/>
  <c r="E136" i="17" s="1"/>
  <c r="F136" i="17" s="1"/>
  <c r="D135" i="17"/>
  <c r="E135" i="17" s="1"/>
  <c r="F135" i="17" s="1"/>
  <c r="D134" i="17"/>
  <c r="E134" i="17" s="1"/>
  <c r="F134" i="17" s="1"/>
  <c r="D130" i="17"/>
  <c r="E130" i="17" s="1"/>
  <c r="F130" i="17" s="1"/>
  <c r="D129" i="17"/>
  <c r="E129" i="17" s="1"/>
  <c r="F129" i="17" s="1"/>
  <c r="D128" i="17"/>
  <c r="E128" i="17" s="1"/>
  <c r="F128" i="17" s="1"/>
  <c r="D127" i="17"/>
  <c r="E127" i="17" s="1"/>
  <c r="F127" i="17" s="1"/>
  <c r="D126" i="17"/>
  <c r="E126" i="17" s="1"/>
  <c r="F126" i="17" s="1"/>
  <c r="D125" i="17"/>
  <c r="E125" i="17" s="1"/>
  <c r="F125" i="17" s="1"/>
  <c r="D121" i="17"/>
  <c r="E121" i="17" s="1"/>
  <c r="F121" i="17" s="1"/>
  <c r="D120" i="17"/>
  <c r="E120" i="17" s="1"/>
  <c r="F120" i="17" s="1"/>
  <c r="D119" i="17"/>
  <c r="E119" i="17" s="1"/>
  <c r="F119" i="17" s="1"/>
  <c r="D118" i="17"/>
  <c r="E118" i="17" s="1"/>
  <c r="F118" i="17" s="1"/>
  <c r="D117" i="17"/>
  <c r="E117" i="17" s="1"/>
  <c r="F117" i="17" s="1"/>
  <c r="D113" i="17"/>
  <c r="E113" i="17" s="1"/>
  <c r="F113" i="17" s="1"/>
  <c r="D109" i="17"/>
  <c r="E109" i="17" s="1"/>
  <c r="F109" i="17" s="1"/>
  <c r="D108" i="17"/>
  <c r="E108" i="17" s="1"/>
  <c r="F108" i="17" s="1"/>
  <c r="D107" i="17"/>
  <c r="E107" i="17" s="1"/>
  <c r="F107" i="17" s="1"/>
  <c r="D106" i="17"/>
  <c r="E106" i="17" s="1"/>
  <c r="F106" i="17" s="1"/>
  <c r="D99" i="17"/>
  <c r="E99" i="17" s="1"/>
  <c r="F99" i="17" s="1"/>
  <c r="D95" i="17"/>
  <c r="E95" i="17" s="1"/>
  <c r="F95" i="17" s="1"/>
  <c r="D94" i="17"/>
  <c r="E94" i="17" s="1"/>
  <c r="F94" i="17" s="1"/>
  <c r="D93" i="17"/>
  <c r="E93" i="17" s="1"/>
  <c r="F93" i="17" s="1"/>
  <c r="D89" i="17"/>
  <c r="E89" i="17" s="1"/>
  <c r="F89" i="17" s="1"/>
  <c r="D88" i="17"/>
  <c r="E88" i="17" s="1"/>
  <c r="F88" i="17" s="1"/>
  <c r="D87" i="17"/>
  <c r="E87" i="17" s="1"/>
  <c r="F87" i="17" s="1"/>
  <c r="D86" i="17"/>
  <c r="E86" i="17" s="1"/>
  <c r="F86" i="17" s="1"/>
  <c r="D80" i="17"/>
  <c r="E80" i="17" s="1"/>
  <c r="F80" i="17" s="1"/>
  <c r="D79" i="17"/>
  <c r="E79" i="17" s="1"/>
  <c r="F79" i="17" s="1"/>
  <c r="D78" i="17"/>
  <c r="E78" i="17" s="1"/>
  <c r="F78" i="17" s="1"/>
  <c r="D77" i="17"/>
  <c r="E77" i="17" s="1"/>
  <c r="F77" i="17" s="1"/>
  <c r="D76" i="17"/>
  <c r="E76" i="17" s="1"/>
  <c r="F76" i="17" s="1"/>
  <c r="D75" i="17"/>
  <c r="E75" i="17" s="1"/>
  <c r="F75" i="17" s="1"/>
  <c r="D74" i="17"/>
  <c r="E74" i="17" s="1"/>
  <c r="F74" i="17" s="1"/>
  <c r="D73" i="17"/>
  <c r="E73" i="17" s="1"/>
  <c r="F73" i="17" s="1"/>
  <c r="D72" i="17"/>
  <c r="E72" i="17" s="1"/>
  <c r="F72" i="17" s="1"/>
  <c r="D71" i="17"/>
  <c r="E71" i="17" s="1"/>
  <c r="F71" i="17" s="1"/>
  <c r="D70" i="17"/>
  <c r="E70" i="17" s="1"/>
  <c r="F70" i="17" s="1"/>
  <c r="D69" i="17"/>
  <c r="E69" i="17" s="1"/>
  <c r="F69" i="17" s="1"/>
  <c r="D68" i="17"/>
  <c r="E68" i="17" s="1"/>
  <c r="F68" i="17" s="1"/>
  <c r="E63" i="17"/>
  <c r="F63" i="17" s="1"/>
  <c r="E62" i="17"/>
  <c r="F62" i="17" s="1"/>
  <c r="E61" i="17"/>
  <c r="F61" i="17" s="1"/>
  <c r="E60" i="17"/>
  <c r="F60" i="17" s="1"/>
  <c r="E59" i="17"/>
  <c r="F59" i="17" s="1"/>
  <c r="E58" i="17"/>
  <c r="F58" i="17" s="1"/>
  <c r="E57" i="17"/>
  <c r="F57" i="17" s="1"/>
  <c r="E56" i="17"/>
  <c r="F56" i="17" s="1"/>
  <c r="E55" i="17"/>
  <c r="F55" i="17" s="1"/>
  <c r="E54" i="17"/>
  <c r="F54" i="17" s="1"/>
  <c r="E50" i="17"/>
  <c r="F50" i="17" s="1"/>
  <c r="E49" i="17"/>
  <c r="F49" i="17" s="1"/>
  <c r="D41" i="17"/>
  <c r="D42" i="17" s="1"/>
  <c r="D33" i="17"/>
  <c r="E33" i="17" s="1"/>
  <c r="F33" i="17" s="1"/>
  <c r="D32" i="17"/>
  <c r="E32" i="17" s="1"/>
  <c r="F32" i="17" s="1"/>
  <c r="D31" i="17"/>
  <c r="E31" i="17" s="1"/>
  <c r="F31" i="17" s="1"/>
  <c r="D30" i="17"/>
  <c r="E30" i="17" s="1"/>
  <c r="F30" i="17" s="1"/>
  <c r="D29" i="17"/>
  <c r="E29" i="17" s="1"/>
  <c r="F29" i="17" s="1"/>
  <c r="D28" i="17"/>
  <c r="E28" i="17" s="1"/>
  <c r="F28" i="17" s="1"/>
  <c r="D27" i="17"/>
  <c r="E27" i="17" s="1"/>
  <c r="F27" i="17" s="1"/>
  <c r="D26" i="17"/>
  <c r="E26" i="17" s="1"/>
  <c r="F26" i="17" s="1"/>
  <c r="D25" i="17"/>
  <c r="E25" i="17" s="1"/>
  <c r="F25" i="17" s="1"/>
  <c r="D21" i="17"/>
  <c r="E21" i="17" s="1"/>
  <c r="F21" i="17" s="1"/>
  <c r="D20" i="17"/>
  <c r="E20" i="17" s="1"/>
  <c r="F20" i="17" s="1"/>
  <c r="D19" i="17"/>
  <c r="E19" i="17" s="1"/>
  <c r="F19" i="17" s="1"/>
  <c r="D18" i="17"/>
  <c r="E18" i="17" s="1"/>
  <c r="F18" i="17" s="1"/>
  <c r="D13" i="17"/>
  <c r="E13" i="17" s="1"/>
  <c r="F13" i="17" s="1"/>
  <c r="D12" i="17"/>
  <c r="E12" i="17" s="1"/>
  <c r="F12" i="17" s="1"/>
  <c r="D11" i="17"/>
  <c r="E11" i="17" s="1"/>
  <c r="F11" i="17" s="1"/>
  <c r="D10" i="17"/>
  <c r="E10" i="17" s="1"/>
  <c r="F10" i="17" s="1"/>
  <c r="D9" i="17"/>
  <c r="E9" i="17" s="1"/>
  <c r="F9" i="17" s="1"/>
  <c r="D136" i="16"/>
  <c r="E136" i="16" s="1"/>
  <c r="F136" i="16" s="1"/>
  <c r="D135" i="16"/>
  <c r="E135" i="16" s="1"/>
  <c r="F135" i="16" s="1"/>
  <c r="D134" i="16"/>
  <c r="E134" i="16" s="1"/>
  <c r="F134" i="16" s="1"/>
  <c r="D130" i="16"/>
  <c r="E130" i="16" s="1"/>
  <c r="F130" i="16" s="1"/>
  <c r="D129" i="16"/>
  <c r="E129" i="16" s="1"/>
  <c r="F129" i="16" s="1"/>
  <c r="D128" i="16"/>
  <c r="E128" i="16" s="1"/>
  <c r="F128" i="16" s="1"/>
  <c r="D127" i="16"/>
  <c r="E127" i="16" s="1"/>
  <c r="F127" i="16" s="1"/>
  <c r="D126" i="16"/>
  <c r="E126" i="16" s="1"/>
  <c r="F126" i="16" s="1"/>
  <c r="D125" i="16"/>
  <c r="E125" i="16" s="1"/>
  <c r="F125" i="16" s="1"/>
  <c r="D121" i="16"/>
  <c r="E121" i="16" s="1"/>
  <c r="F121" i="16" s="1"/>
  <c r="D120" i="16"/>
  <c r="E120" i="16" s="1"/>
  <c r="F120" i="16" s="1"/>
  <c r="D119" i="16"/>
  <c r="E119" i="16" s="1"/>
  <c r="F119" i="16" s="1"/>
  <c r="D118" i="16"/>
  <c r="E118" i="16" s="1"/>
  <c r="F118" i="16" s="1"/>
  <c r="D117" i="16"/>
  <c r="E117" i="16" s="1"/>
  <c r="F117" i="16" s="1"/>
  <c r="D113" i="16"/>
  <c r="E113" i="16" s="1"/>
  <c r="F113" i="16" s="1"/>
  <c r="D109" i="16"/>
  <c r="E109" i="16" s="1"/>
  <c r="F109" i="16" s="1"/>
  <c r="E108" i="16"/>
  <c r="F108" i="16" s="1"/>
  <c r="D108" i="16"/>
  <c r="D107" i="16"/>
  <c r="E107" i="16" s="1"/>
  <c r="F107" i="16" s="1"/>
  <c r="D106" i="16"/>
  <c r="E106" i="16" s="1"/>
  <c r="F106" i="16" s="1"/>
  <c r="D99" i="16"/>
  <c r="E99" i="16" s="1"/>
  <c r="F99" i="16" s="1"/>
  <c r="D95" i="16"/>
  <c r="E95" i="16" s="1"/>
  <c r="F95" i="16" s="1"/>
  <c r="D94" i="16"/>
  <c r="E94" i="16" s="1"/>
  <c r="F94" i="16" s="1"/>
  <c r="D93" i="16"/>
  <c r="E93" i="16" s="1"/>
  <c r="F93" i="16" s="1"/>
  <c r="D89" i="16"/>
  <c r="E89" i="16" s="1"/>
  <c r="F89" i="16" s="1"/>
  <c r="D88" i="16"/>
  <c r="E88" i="16" s="1"/>
  <c r="F88" i="16" s="1"/>
  <c r="D87" i="16"/>
  <c r="E87" i="16" s="1"/>
  <c r="F87" i="16" s="1"/>
  <c r="D86" i="16"/>
  <c r="E86" i="16" s="1"/>
  <c r="F86" i="16" s="1"/>
  <c r="D80" i="16"/>
  <c r="E80" i="16" s="1"/>
  <c r="F80" i="16" s="1"/>
  <c r="D79" i="16"/>
  <c r="E79" i="16" s="1"/>
  <c r="F79" i="16" s="1"/>
  <c r="D78" i="16"/>
  <c r="E78" i="16" s="1"/>
  <c r="F78" i="16" s="1"/>
  <c r="D77" i="16"/>
  <c r="E77" i="16" s="1"/>
  <c r="F77" i="16" s="1"/>
  <c r="D76" i="16"/>
  <c r="E76" i="16" s="1"/>
  <c r="F76" i="16" s="1"/>
  <c r="D75" i="16"/>
  <c r="E75" i="16" s="1"/>
  <c r="F75" i="16" s="1"/>
  <c r="D74" i="16"/>
  <c r="E74" i="16" s="1"/>
  <c r="F74" i="16" s="1"/>
  <c r="D73" i="16"/>
  <c r="E73" i="16" s="1"/>
  <c r="F73" i="16" s="1"/>
  <c r="D72" i="16"/>
  <c r="E72" i="16" s="1"/>
  <c r="F72" i="16" s="1"/>
  <c r="D71" i="16"/>
  <c r="E71" i="16" s="1"/>
  <c r="F71" i="16" s="1"/>
  <c r="D70" i="16"/>
  <c r="E70" i="16" s="1"/>
  <c r="F70" i="16" s="1"/>
  <c r="D69" i="16"/>
  <c r="E69" i="16" s="1"/>
  <c r="F69" i="16" s="1"/>
  <c r="D68" i="16"/>
  <c r="E68" i="16" s="1"/>
  <c r="F68" i="16" s="1"/>
  <c r="E63" i="16"/>
  <c r="F63" i="16" s="1"/>
  <c r="E62" i="16"/>
  <c r="F62" i="16" s="1"/>
  <c r="E61" i="16"/>
  <c r="F61" i="16" s="1"/>
  <c r="E60" i="16"/>
  <c r="F60" i="16" s="1"/>
  <c r="E59" i="16"/>
  <c r="F59" i="16" s="1"/>
  <c r="E58" i="16"/>
  <c r="F58" i="16" s="1"/>
  <c r="E57" i="16"/>
  <c r="F57" i="16" s="1"/>
  <c r="E56" i="16"/>
  <c r="F56" i="16" s="1"/>
  <c r="E55" i="16"/>
  <c r="F55" i="16" s="1"/>
  <c r="E54" i="16"/>
  <c r="F54" i="16" s="1"/>
  <c r="E50" i="16"/>
  <c r="F50" i="16" s="1"/>
  <c r="E49" i="16"/>
  <c r="F49" i="16" s="1"/>
  <c r="D41" i="16"/>
  <c r="D42" i="16" s="1"/>
  <c r="D33" i="16"/>
  <c r="E33" i="16" s="1"/>
  <c r="F33" i="16" s="1"/>
  <c r="D32" i="16"/>
  <c r="E32" i="16" s="1"/>
  <c r="F32" i="16" s="1"/>
  <c r="D31" i="16"/>
  <c r="E31" i="16" s="1"/>
  <c r="F31" i="16" s="1"/>
  <c r="D30" i="16"/>
  <c r="E30" i="16" s="1"/>
  <c r="F30" i="16" s="1"/>
  <c r="D29" i="16"/>
  <c r="E29" i="16" s="1"/>
  <c r="F29" i="16" s="1"/>
  <c r="D28" i="16"/>
  <c r="E28" i="16" s="1"/>
  <c r="F28" i="16" s="1"/>
  <c r="D27" i="16"/>
  <c r="E27" i="16" s="1"/>
  <c r="F27" i="16" s="1"/>
  <c r="D26" i="16"/>
  <c r="E26" i="16" s="1"/>
  <c r="F26" i="16" s="1"/>
  <c r="D25" i="16"/>
  <c r="E25" i="16" s="1"/>
  <c r="F25" i="16" s="1"/>
  <c r="D21" i="16"/>
  <c r="E21" i="16" s="1"/>
  <c r="F21" i="16" s="1"/>
  <c r="D20" i="16"/>
  <c r="E20" i="16" s="1"/>
  <c r="F20" i="16" s="1"/>
  <c r="D19" i="16"/>
  <c r="E19" i="16" s="1"/>
  <c r="F19" i="16" s="1"/>
  <c r="D18" i="16"/>
  <c r="E18" i="16" s="1"/>
  <c r="F18" i="16" s="1"/>
  <c r="D13" i="16"/>
  <c r="E13" i="16" s="1"/>
  <c r="F13" i="16" s="1"/>
  <c r="D12" i="16"/>
  <c r="E12" i="16" s="1"/>
  <c r="F12" i="16" s="1"/>
  <c r="D11" i="16"/>
  <c r="E11" i="16" s="1"/>
  <c r="F11" i="16" s="1"/>
  <c r="D10" i="16"/>
  <c r="E10" i="16" s="1"/>
  <c r="F10" i="16" s="1"/>
  <c r="D9" i="16"/>
  <c r="E9" i="16" s="1"/>
  <c r="F9" i="16" s="1"/>
  <c r="U41" i="18" l="1"/>
  <c r="V41" i="18" s="1"/>
  <c r="U42" i="18"/>
  <c r="V42" i="18" s="1"/>
  <c r="T43" i="18"/>
  <c r="P43" i="18"/>
  <c r="Q42" i="18"/>
  <c r="R42" i="18" s="1"/>
  <c r="Q41" i="18"/>
  <c r="R41" i="18" s="1"/>
  <c r="M42" i="18"/>
  <c r="N42" i="18" s="1"/>
  <c r="L43" i="18"/>
  <c r="M41" i="18"/>
  <c r="N41" i="18" s="1"/>
  <c r="H43" i="18"/>
  <c r="I42" i="18"/>
  <c r="J42" i="18" s="1"/>
  <c r="I41" i="18"/>
  <c r="J41" i="18" s="1"/>
  <c r="D43" i="18"/>
  <c r="E42" i="18"/>
  <c r="F42" i="18" s="1"/>
  <c r="E41" i="18"/>
  <c r="F41" i="18" s="1"/>
  <c r="D43" i="13"/>
  <c r="E42" i="13"/>
  <c r="F42" i="13" s="1"/>
  <c r="E41" i="13"/>
  <c r="F41" i="13" s="1"/>
  <c r="D42" i="15"/>
  <c r="D43" i="17"/>
  <c r="E42" i="17"/>
  <c r="F42" i="17" s="1"/>
  <c r="E41" i="17"/>
  <c r="F41" i="17" s="1"/>
  <c r="D43" i="16"/>
  <c r="E42" i="16"/>
  <c r="F42" i="16" s="1"/>
  <c r="E41" i="16"/>
  <c r="F41" i="16" s="1"/>
  <c r="T44" i="18" l="1"/>
  <c r="U43" i="18"/>
  <c r="V43" i="18" s="1"/>
  <c r="P44" i="18"/>
  <c r="Q43" i="18"/>
  <c r="R43" i="18" s="1"/>
  <c r="L44" i="18"/>
  <c r="M43" i="18"/>
  <c r="N43" i="18" s="1"/>
  <c r="H44" i="18"/>
  <c r="I43" i="18"/>
  <c r="J43" i="18" s="1"/>
  <c r="D44" i="18"/>
  <c r="E43" i="18"/>
  <c r="F43" i="18" s="1"/>
  <c r="E43" i="13"/>
  <c r="F43" i="13" s="1"/>
  <c r="D44" i="13"/>
  <c r="D43" i="15"/>
  <c r="E42" i="15"/>
  <c r="F42" i="15" s="1"/>
  <c r="D44" i="17"/>
  <c r="E43" i="17"/>
  <c r="F43" i="17" s="1"/>
  <c r="D44" i="16"/>
  <c r="E43" i="16"/>
  <c r="F43" i="16" s="1"/>
  <c r="U44" i="18" l="1"/>
  <c r="V44" i="18" s="1"/>
  <c r="T45" i="18"/>
  <c r="Q44" i="18"/>
  <c r="R44" i="18" s="1"/>
  <c r="P45" i="18"/>
  <c r="M44" i="18"/>
  <c r="N44" i="18" s="1"/>
  <c r="L45" i="18"/>
  <c r="I44" i="18"/>
  <c r="J44" i="18" s="1"/>
  <c r="H45" i="18"/>
  <c r="E44" i="18"/>
  <c r="F44" i="18" s="1"/>
  <c r="D45" i="18"/>
  <c r="E44" i="13"/>
  <c r="F44" i="13" s="1"/>
  <c r="D45" i="13"/>
  <c r="D44" i="15"/>
  <c r="E43" i="15"/>
  <c r="F43" i="15" s="1"/>
  <c r="D45" i="17"/>
  <c r="E44" i="17"/>
  <c r="F44" i="17" s="1"/>
  <c r="E44" i="16"/>
  <c r="F44" i="16" s="1"/>
  <c r="D45" i="16"/>
  <c r="T46" i="18" l="1"/>
  <c r="U45" i="18"/>
  <c r="V45" i="18" s="1"/>
  <c r="P46" i="18"/>
  <c r="Q45" i="18"/>
  <c r="R45" i="18" s="1"/>
  <c r="L46" i="18"/>
  <c r="M45" i="18"/>
  <c r="N45" i="18" s="1"/>
  <c r="H46" i="18"/>
  <c r="I45" i="18"/>
  <c r="J45" i="18" s="1"/>
  <c r="D46" i="18"/>
  <c r="E45" i="18"/>
  <c r="F45" i="18" s="1"/>
  <c r="D46" i="13"/>
  <c r="E45" i="13"/>
  <c r="F45" i="13" s="1"/>
  <c r="E44" i="15"/>
  <c r="F44" i="15" s="1"/>
  <c r="D45" i="15"/>
  <c r="D46" i="17"/>
  <c r="E45" i="17"/>
  <c r="F45" i="17" s="1"/>
  <c r="D46" i="16"/>
  <c r="E45" i="16"/>
  <c r="F45" i="16" s="1"/>
  <c r="U46" i="18" l="1"/>
  <c r="V46" i="18" s="1"/>
  <c r="T47" i="18"/>
  <c r="Q46" i="18"/>
  <c r="R46" i="18" s="1"/>
  <c r="P47" i="18"/>
  <c r="M46" i="18"/>
  <c r="N46" i="18" s="1"/>
  <c r="L47" i="18"/>
  <c r="H47" i="18"/>
  <c r="I46" i="18"/>
  <c r="J46" i="18" s="1"/>
  <c r="E46" i="18"/>
  <c r="F46" i="18" s="1"/>
  <c r="D47" i="18"/>
  <c r="D47" i="13"/>
  <c r="E46" i="13"/>
  <c r="F46" i="13" s="1"/>
  <c r="E45" i="15"/>
  <c r="F45" i="15" s="1"/>
  <c r="D46" i="15"/>
  <c r="D47" i="17"/>
  <c r="E46" i="17"/>
  <c r="F46" i="17" s="1"/>
  <c r="D47" i="16"/>
  <c r="E46" i="16"/>
  <c r="F46" i="16" s="1"/>
  <c r="T48" i="18" l="1"/>
  <c r="U48" i="18" s="1"/>
  <c r="V48" i="18" s="1"/>
  <c r="U47" i="18"/>
  <c r="V47" i="18" s="1"/>
  <c r="P48" i="18"/>
  <c r="Q48" i="18" s="1"/>
  <c r="R48" i="18" s="1"/>
  <c r="Q47" i="18"/>
  <c r="R47" i="18" s="1"/>
  <c r="L48" i="18"/>
  <c r="M48" i="18" s="1"/>
  <c r="N48" i="18" s="1"/>
  <c r="M47" i="18"/>
  <c r="N47" i="18" s="1"/>
  <c r="H48" i="18"/>
  <c r="I48" i="18" s="1"/>
  <c r="J48" i="18" s="1"/>
  <c r="I47" i="18"/>
  <c r="J47" i="18" s="1"/>
  <c r="D48" i="18"/>
  <c r="E48" i="18" s="1"/>
  <c r="F48" i="18" s="1"/>
  <c r="E47" i="18"/>
  <c r="F47" i="18" s="1"/>
  <c r="D48" i="13"/>
  <c r="E48" i="13" s="1"/>
  <c r="F48" i="13" s="1"/>
  <c r="E47" i="13"/>
  <c r="F47" i="13" s="1"/>
  <c r="D47" i="15"/>
  <c r="E46" i="15"/>
  <c r="F46" i="15" s="1"/>
  <c r="D48" i="17"/>
  <c r="E48" i="17" s="1"/>
  <c r="F48" i="17" s="1"/>
  <c r="E47" i="17"/>
  <c r="F47" i="17" s="1"/>
  <c r="D48" i="16"/>
  <c r="E48" i="16" s="1"/>
  <c r="F48" i="16" s="1"/>
  <c r="E47" i="16"/>
  <c r="F47" i="16" s="1"/>
  <c r="D48" i="15" l="1"/>
  <c r="E48" i="15" s="1"/>
  <c r="F48" i="15" s="1"/>
  <c r="E47" i="15"/>
  <c r="F47" i="15" s="1"/>
  <c r="E63" i="14" l="1"/>
  <c r="F63" i="14" s="1"/>
  <c r="E62" i="14"/>
  <c r="F62" i="14" s="1"/>
  <c r="E61" i="14"/>
  <c r="F61" i="14" s="1"/>
  <c r="E60" i="14"/>
  <c r="F60" i="14" s="1"/>
  <c r="D69" i="14"/>
  <c r="E69" i="14" s="1"/>
  <c r="F69" i="14" s="1"/>
  <c r="D70" i="14"/>
  <c r="E70" i="14" s="1"/>
  <c r="F70" i="14" s="1"/>
  <c r="D71" i="14"/>
  <c r="E71" i="14" s="1"/>
  <c r="F71" i="14" s="1"/>
  <c r="D72" i="14"/>
  <c r="E72" i="14" s="1"/>
  <c r="F72" i="14" s="1"/>
  <c r="D73" i="14"/>
  <c r="E73" i="14" s="1"/>
  <c r="F73" i="14" s="1"/>
  <c r="D74" i="14"/>
  <c r="E74" i="14" s="1"/>
  <c r="F74" i="14" s="1"/>
  <c r="D75" i="14"/>
  <c r="E75" i="14" s="1"/>
  <c r="F75" i="14" s="1"/>
  <c r="D76" i="14"/>
  <c r="E76" i="14" s="1"/>
  <c r="F76" i="14" s="1"/>
  <c r="D77" i="14"/>
  <c r="E77" i="14" s="1"/>
  <c r="F77" i="14" s="1"/>
  <c r="D78" i="14"/>
  <c r="E78" i="14" s="1"/>
  <c r="F78" i="14" s="1"/>
  <c r="D79" i="14"/>
  <c r="E79" i="14" s="1"/>
  <c r="F79" i="14" s="1"/>
  <c r="D80" i="14"/>
  <c r="E80" i="14" s="1"/>
  <c r="F80" i="14" s="1"/>
  <c r="D68" i="14"/>
  <c r="E68" i="14" s="1"/>
  <c r="F68" i="14" s="1"/>
  <c r="E59" i="14"/>
  <c r="F59" i="14" s="1"/>
  <c r="E58" i="14"/>
  <c r="F58" i="14" s="1"/>
  <c r="E57" i="14"/>
  <c r="F57" i="14" s="1"/>
  <c r="E56" i="14"/>
  <c r="F56" i="14" s="1"/>
  <c r="E55" i="14"/>
  <c r="F55" i="14" s="1"/>
  <c r="E54" i="14"/>
  <c r="F54" i="14" s="1"/>
  <c r="E50" i="14"/>
  <c r="F50" i="14" s="1"/>
  <c r="E49" i="14"/>
  <c r="F49" i="14" s="1"/>
  <c r="D26" i="14"/>
  <c r="E26" i="14" s="1"/>
  <c r="F26" i="14" s="1"/>
  <c r="D27" i="14"/>
  <c r="E27" i="14" s="1"/>
  <c r="F27" i="14" s="1"/>
  <c r="D28" i="14"/>
  <c r="E28" i="14" s="1"/>
  <c r="F28" i="14" s="1"/>
  <c r="D29" i="14"/>
  <c r="E29" i="14" s="1"/>
  <c r="F29" i="14" s="1"/>
  <c r="D30" i="14"/>
  <c r="E30" i="14" s="1"/>
  <c r="F30" i="14" s="1"/>
  <c r="D31" i="14"/>
  <c r="E31" i="14" s="1"/>
  <c r="F31" i="14" s="1"/>
  <c r="D32" i="14"/>
  <c r="E32" i="14" s="1"/>
  <c r="F32" i="14" s="1"/>
  <c r="D33" i="14"/>
  <c r="E33" i="14" s="1"/>
  <c r="F33" i="14" s="1"/>
  <c r="D25" i="14"/>
  <c r="E25" i="14" s="1"/>
  <c r="F25" i="14" s="1"/>
  <c r="D21" i="14"/>
  <c r="E21" i="14" s="1"/>
  <c r="F21" i="14" s="1"/>
  <c r="D20" i="14"/>
  <c r="E20" i="14" s="1"/>
  <c r="F20" i="14" s="1"/>
  <c r="D19" i="14"/>
  <c r="E19" i="14" s="1"/>
  <c r="F19" i="14" s="1"/>
  <c r="D18" i="14"/>
  <c r="E18" i="14" s="1"/>
  <c r="F18" i="14" s="1"/>
  <c r="D10" i="14"/>
  <c r="E10" i="14" s="1"/>
  <c r="F10" i="14" s="1"/>
  <c r="D11" i="14"/>
  <c r="E11" i="14" s="1"/>
  <c r="F11" i="14" s="1"/>
  <c r="D12" i="14"/>
  <c r="E12" i="14" s="1"/>
  <c r="F12" i="14" s="1"/>
  <c r="D9" i="14"/>
  <c r="E9" i="14" s="1"/>
  <c r="F9" i="14" s="1"/>
  <c r="D41" i="14"/>
  <c r="E41" i="14" s="1"/>
  <c r="F41" i="14" s="1"/>
  <c r="D94" i="14" l="1"/>
  <c r="E94" i="14" s="1"/>
  <c r="F94" i="14" s="1"/>
  <c r="D136" i="14"/>
  <c r="E136" i="14" s="1"/>
  <c r="F136" i="14" s="1"/>
  <c r="D135" i="14"/>
  <c r="E135" i="14" s="1"/>
  <c r="F135" i="14" s="1"/>
  <c r="D134" i="14"/>
  <c r="E134" i="14" s="1"/>
  <c r="F134" i="14" s="1"/>
  <c r="D130" i="14"/>
  <c r="E130" i="14" s="1"/>
  <c r="F130" i="14" s="1"/>
  <c r="D129" i="14"/>
  <c r="E129" i="14" s="1"/>
  <c r="F129" i="14" s="1"/>
  <c r="D128" i="14"/>
  <c r="E128" i="14" s="1"/>
  <c r="F128" i="14" s="1"/>
  <c r="D127" i="14"/>
  <c r="E127" i="14" s="1"/>
  <c r="F127" i="14" s="1"/>
  <c r="D126" i="14"/>
  <c r="E126" i="14" s="1"/>
  <c r="F126" i="14" s="1"/>
  <c r="D125" i="14"/>
  <c r="E125" i="14" s="1"/>
  <c r="F125" i="14" s="1"/>
  <c r="D121" i="14"/>
  <c r="E121" i="14" s="1"/>
  <c r="F121" i="14" s="1"/>
  <c r="D120" i="14"/>
  <c r="E120" i="14" s="1"/>
  <c r="F120" i="14" s="1"/>
  <c r="D119" i="14"/>
  <c r="E119" i="14" s="1"/>
  <c r="F119" i="14" s="1"/>
  <c r="D118" i="14"/>
  <c r="E118" i="14" s="1"/>
  <c r="F118" i="14" s="1"/>
  <c r="D117" i="14"/>
  <c r="E117" i="14" s="1"/>
  <c r="F117" i="14" s="1"/>
  <c r="D113" i="14"/>
  <c r="E113" i="14" s="1"/>
  <c r="F113" i="14" s="1"/>
  <c r="D109" i="14"/>
  <c r="E109" i="14" s="1"/>
  <c r="F109" i="14" s="1"/>
  <c r="D108" i="14"/>
  <c r="E108" i="14" s="1"/>
  <c r="F108" i="14" s="1"/>
  <c r="D107" i="14"/>
  <c r="E107" i="14" s="1"/>
  <c r="F107" i="14" s="1"/>
  <c r="D106" i="14"/>
  <c r="E106" i="14" s="1"/>
  <c r="F106" i="14" s="1"/>
  <c r="D99" i="14"/>
  <c r="E99" i="14" s="1"/>
  <c r="F99" i="14" s="1"/>
  <c r="D95" i="14"/>
  <c r="E95" i="14" s="1"/>
  <c r="F95" i="14" s="1"/>
  <c r="D93" i="14"/>
  <c r="E93" i="14" s="1"/>
  <c r="F93" i="14" s="1"/>
  <c r="D89" i="14"/>
  <c r="E89" i="14" s="1"/>
  <c r="F89" i="14" s="1"/>
  <c r="D88" i="14"/>
  <c r="E88" i="14" s="1"/>
  <c r="F88" i="14" s="1"/>
  <c r="D87" i="14"/>
  <c r="E87" i="14" s="1"/>
  <c r="F87" i="14" s="1"/>
  <c r="D86" i="14"/>
  <c r="E86" i="14" s="1"/>
  <c r="F86" i="14" s="1"/>
  <c r="D42" i="14"/>
  <c r="E42" i="14" s="1"/>
  <c r="F42" i="14" s="1"/>
  <c r="D13" i="14"/>
  <c r="E13" i="14" s="1"/>
  <c r="F13" i="14" s="1"/>
  <c r="D43" i="14" l="1"/>
  <c r="D44" i="14" l="1"/>
  <c r="E43" i="14"/>
  <c r="F43" i="14" s="1"/>
  <c r="E44" i="14" l="1"/>
  <c r="F44" i="14" s="1"/>
  <c r="D45" i="14"/>
  <c r="E45" i="14" l="1"/>
  <c r="F45" i="14" s="1"/>
  <c r="D46" i="14"/>
  <c r="E46" i="14" l="1"/>
  <c r="F46" i="14" s="1"/>
  <c r="D47" i="14"/>
  <c r="E47" i="14" l="1"/>
  <c r="F47" i="14" s="1"/>
  <c r="D48" i="14"/>
  <c r="E48" i="14" s="1"/>
  <c r="F48"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tc={AE96AE39-5B7A-48FE-B496-417181B16D33}</author>
  </authors>
  <commentList>
    <comment ref="A69" authorId="0" shapeId="0" xr:uid="{AE96AE39-5B7A-48FE-B496-417181B16D33}">
      <text>
        <t>[Threaded comment]
Your version of Excel allows you to read this threaded comment; however, any edits to it will get removed if the file is opened in a newer version of Excel. Learn more: https://go.microsoft.com/fwlink/?linkid=870924
Comment:
    Why KM (KILOMETRES ?
Reply:
    Kilometres is the transport charge for the special order of supply of water and sewer services</t>
      </text>
    </comment>
  </commentList>
</comments>
</file>

<file path=xl/sharedStrings.xml><?xml version="1.0" encoding="utf-8"?>
<sst xmlns="http://schemas.openxmlformats.org/spreadsheetml/2006/main" count="1474" uniqueCount="324">
  <si>
    <t xml:space="preserve">MOPANI DISTRICT MUNICIPALITY </t>
  </si>
  <si>
    <t>Kilolitre consumption -Household connections</t>
  </si>
  <si>
    <t>7-10 kl</t>
  </si>
  <si>
    <t>40mm</t>
  </si>
  <si>
    <t>50mm</t>
  </si>
  <si>
    <t>80mm</t>
  </si>
  <si>
    <t>Item</t>
  </si>
  <si>
    <t>New connections and changes: cost + 10% with a minimum fee</t>
  </si>
  <si>
    <t>20mm and less</t>
  </si>
  <si>
    <t>25mm</t>
  </si>
  <si>
    <t>32mm</t>
  </si>
  <si>
    <t>160mm and above</t>
  </si>
  <si>
    <t>Material Cost plus 10%</t>
  </si>
  <si>
    <t>Reconnection of supply cut off for non-payment</t>
  </si>
  <si>
    <t>Unnecessary call out of plumber</t>
  </si>
  <si>
    <t>Meter tampering- Water</t>
  </si>
  <si>
    <t>Business meter tampering - Water</t>
  </si>
  <si>
    <t>illegal connections</t>
  </si>
  <si>
    <t>During working hours: Normal reconnection</t>
  </si>
  <si>
    <t>After working hours: Normal reconnection</t>
  </si>
  <si>
    <t>During working hours: request for urgent reconnection</t>
  </si>
  <si>
    <t>The charges for testing a meter at the request of a consumer</t>
  </si>
  <si>
    <t>11,25kl</t>
  </si>
  <si>
    <t>26,35kl</t>
  </si>
  <si>
    <t>51-70kl</t>
  </si>
  <si>
    <t>71-100kl</t>
  </si>
  <si>
    <t>101kl and above</t>
  </si>
  <si>
    <t>Basic water charge: Residential</t>
  </si>
  <si>
    <t>Flat rate in rural areas</t>
  </si>
  <si>
    <t>Basic water: business</t>
  </si>
  <si>
    <t>Supply of water and sanitation truck (include labour and operational cost</t>
  </si>
  <si>
    <t>Supply of Water per KL</t>
  </si>
  <si>
    <t>Domestic effluent by private discharge per 200litre drum</t>
  </si>
  <si>
    <t>Illegal water abstraction</t>
  </si>
  <si>
    <t>Illegal sewer / water discharge</t>
  </si>
  <si>
    <t>New connections  for Business / Church / Schools / Government /Own farm or Plot</t>
  </si>
  <si>
    <t>New Water Meter Connections  households connections</t>
  </si>
  <si>
    <t>General Services fees</t>
  </si>
  <si>
    <t xml:space="preserve">0-6 kl </t>
  </si>
  <si>
    <t>36-50kl</t>
  </si>
  <si>
    <t>Water tanker: 0-60km (Rate per km)</t>
  </si>
  <si>
    <t>Water tanker: 61-120km (Rate per km)</t>
  </si>
  <si>
    <t>Water tanker: 121km and above (Rate per km)</t>
  </si>
  <si>
    <t>Sewer: honey sucker 0-60km (Rate per km)</t>
  </si>
  <si>
    <t>Sewer: honey sucker 61-120km (Rate per km)</t>
  </si>
  <si>
    <t>Sewer: honey sucker 121km and above (Rate per km)</t>
  </si>
  <si>
    <t>Domestic effluent by private tanker (per m3)</t>
  </si>
  <si>
    <t>Discharge of chemical effluent from mobile toilets per 200L drum</t>
  </si>
  <si>
    <t>Trade effluent from inside municipal jurisdiction (per ton)</t>
  </si>
  <si>
    <t xml:space="preserve">The owner of any ERF or piece of land, with or without improvements, which is, or in the opinion of the council can be, connected to the sewer Network, shall monthly pay to the council, in terms of the following </t>
  </si>
  <si>
    <t>For the first 750m2 or part thereof, of surface area of the erf</t>
  </si>
  <si>
    <t>Above 750m2 up to 1 500m2 of the surface area of the erf</t>
  </si>
  <si>
    <t>1500 to 3000m2</t>
  </si>
  <si>
    <t>Above 3000m2</t>
  </si>
  <si>
    <t>For the first 1500m2 or part thereof, of surface area of the erf</t>
  </si>
  <si>
    <t>Above 1500m2 up to 3000m2 of the surface area of the erf</t>
  </si>
  <si>
    <t xml:space="preserve">Sewer Churches </t>
  </si>
  <si>
    <t xml:space="preserve">Sewer Body Corporate (if more than three (3) units are connected to one (1) meter) Flats </t>
  </si>
  <si>
    <t>Body Corporate</t>
  </si>
  <si>
    <t>Description</t>
  </si>
  <si>
    <t>Erven that cannot be connected to the main sewer and where a conservancy tank is installed</t>
  </si>
  <si>
    <t>SEWERAGE SERVICES CHARGES</t>
  </si>
  <si>
    <t xml:space="preserve">Sewerage Connection: </t>
  </si>
  <si>
    <t>Residential</t>
  </si>
  <si>
    <t>Business</t>
  </si>
  <si>
    <t>Farms, Churches/Schools</t>
  </si>
  <si>
    <t>Government</t>
  </si>
  <si>
    <t>Indigent</t>
  </si>
  <si>
    <t xml:space="preserve"> Residential</t>
  </si>
  <si>
    <t>Basic charge Residential</t>
  </si>
  <si>
    <t>Sewerage Basic Business</t>
  </si>
  <si>
    <t>Sewerage Basic Government</t>
  </si>
  <si>
    <t>Sewerage Basic Churches</t>
  </si>
  <si>
    <t>Sewerage Basic Farms</t>
  </si>
  <si>
    <t>Sewerage Basic Schools</t>
  </si>
  <si>
    <t xml:space="preserve"> Business</t>
  </si>
  <si>
    <t>Churches, Farm and Schools Government</t>
  </si>
  <si>
    <t>Basic charge_Sanitation</t>
  </si>
  <si>
    <t>Sewerage Blockage</t>
  </si>
  <si>
    <t>ITEM</t>
  </si>
  <si>
    <t>Tempered meter</t>
  </si>
  <si>
    <t>Damage meter</t>
  </si>
  <si>
    <t>Meter relocation</t>
  </si>
  <si>
    <t>Billable services does not includes VAT and they are Rounded to the nearest Rand.</t>
  </si>
  <si>
    <t>BPM _ Approved Tariffs 2025/26</t>
  </si>
  <si>
    <t xml:space="preserve"> AS PER MFMA BUDGET CIRCULAR 132</t>
  </si>
  <si>
    <t>0-20kl</t>
  </si>
  <si>
    <t>21-40 kl</t>
  </si>
  <si>
    <t>41-60 kl</t>
  </si>
  <si>
    <t>above 60 kilolitre</t>
  </si>
  <si>
    <t>Availability Charge</t>
  </si>
  <si>
    <t xml:space="preserve">CONSERVANCY/SEPTIC TANKS </t>
  </si>
  <si>
    <t>BPM _ Proposed Tariffs 2026/27</t>
  </si>
  <si>
    <t>BPM _ Proposed Tariffs 2028/29</t>
  </si>
  <si>
    <t>BPM _ Proposed Tariffs 2027/28</t>
  </si>
  <si>
    <t>Item 
(SIZE OF THE PIPE)</t>
  </si>
  <si>
    <t>CONNECTION FEE</t>
  </si>
  <si>
    <t>where is the basic tariffs for government , churches, schools , farms    ?</t>
  </si>
  <si>
    <t>Basic water: Churches</t>
  </si>
  <si>
    <t>Basic water: Schools</t>
  </si>
  <si>
    <t>Basic water: Farms</t>
  </si>
  <si>
    <t>Basic water: Place of worship</t>
  </si>
  <si>
    <t>Domestic Sewerage Charges  Inc vat</t>
  </si>
  <si>
    <t>Kilolitre consumption for Business / Church / Schools / Farm or Plot/ Place of worship / NPO / Creches</t>
  </si>
  <si>
    <t>Supply of water truck (include labour and operational cost)</t>
  </si>
  <si>
    <t>Consumption Bands - Size of erf</t>
  </si>
  <si>
    <t xml:space="preserve">Consumption Bands </t>
  </si>
  <si>
    <r>
      <t>Business and Industrially Zoned ERF &amp; Govt Institutions</t>
    </r>
    <r>
      <rPr>
        <b/>
        <sz val="11"/>
        <color rgb="FFFF0000"/>
        <rFont val="Calibri"/>
        <family val="2"/>
        <scheme val="minor"/>
      </rPr>
      <t xml:space="preserve"> </t>
    </r>
  </si>
  <si>
    <t>MLM _ Approved Tariffs 2025/26</t>
  </si>
  <si>
    <t>MLM _ Proposed Tariffs 2026/27</t>
  </si>
  <si>
    <t>MLM _ Proposed Tariffs 2027/28</t>
  </si>
  <si>
    <t>MLM _ Proposed Tariffs 2028/29</t>
  </si>
  <si>
    <t>GTM _ Approved Tariffs 2025/26</t>
  </si>
  <si>
    <t>GTM _ Proposed Tariffs 2026/27</t>
  </si>
  <si>
    <t>GTM _ Proposed Tariffs 2027/28</t>
  </si>
  <si>
    <t>GTM _ Proposed Tariffs 2028/29</t>
  </si>
  <si>
    <t>GLM _ Approved Tariffs 2025/26</t>
  </si>
  <si>
    <t>GLM _ Proposed Tariffs 2026/27</t>
  </si>
  <si>
    <t>GLM _ Proposed Tariffs 2027/28</t>
  </si>
  <si>
    <t>GLM _ Proposed Tariffs 2028/29</t>
  </si>
  <si>
    <t>GGM _ Approved Tariffs 2025/26</t>
  </si>
  <si>
    <t>GGM _ Proposed Tariffs 2026/27</t>
  </si>
  <si>
    <t>GGM _ Proposed Tariffs 2027/28</t>
  </si>
  <si>
    <t>GGM _ Proposed Tariffs 2028/29</t>
  </si>
  <si>
    <t>Ba Phalaborwa Municipality</t>
  </si>
  <si>
    <t>Maruleng Municipality</t>
  </si>
  <si>
    <t>Greater Giyani Municipality</t>
  </si>
  <si>
    <t>Greater Letaba Municipality</t>
  </si>
  <si>
    <t>Greater Tzaneen Municipality</t>
  </si>
  <si>
    <t>MDM EHPs SRVICES CHARGES</t>
  </si>
  <si>
    <t>Item No.</t>
  </si>
  <si>
    <t>Description of Services</t>
  </si>
  <si>
    <t>Approved Tariff 2025/26</t>
  </si>
  <si>
    <t>Approved Tariff 2026/27</t>
  </si>
  <si>
    <t>Approved  Tariff 2027/28</t>
  </si>
  <si>
    <t>Approved Tariff 2028/29</t>
  </si>
  <si>
    <t>Certificate of Acceptability[COA] [Food Cateres]</t>
  </si>
  <si>
    <t>Certificate of Acceptability [General Dealers, café ,KFC etc]</t>
  </si>
  <si>
    <t>Certificate of Acceptability [Big Outlets e.g shoprite, spar, food manufacturing factories etc]</t>
  </si>
  <si>
    <t>Certificate of Fitness [COF]</t>
  </si>
  <si>
    <t xml:space="preserve">Certificate of Competency[COC]funeral undertakers and other relate activities </t>
  </si>
  <si>
    <t>Health Certificates</t>
  </si>
  <si>
    <t>Site Inspection for initiation School</t>
  </si>
  <si>
    <t>Building Plans [Residential]</t>
  </si>
  <si>
    <t>Building Plans [Business]</t>
  </si>
  <si>
    <t>Disposal of dead</t>
  </si>
  <si>
    <t>MOPANI DISTRICT MUNICIPALITY</t>
  </si>
  <si>
    <t>SELLING OF TENDER CHARGES FOR DOCUMENTS DEVELOPED AND PRINTED INTERNALLY</t>
  </si>
  <si>
    <t>No</t>
  </si>
  <si>
    <t xml:space="preserve">Bid range </t>
  </si>
  <si>
    <t>Bid document Price</t>
  </si>
  <si>
    <t>R200,000.00--unlimited Value</t>
  </si>
  <si>
    <t>7 Days Advert document</t>
  </si>
  <si>
    <t>Free</t>
  </si>
  <si>
    <t>SELLING OF TENDER CHARGES FOR DOCUMENTS DEVELOPED AND PRINTED BY CONSULTANTS</t>
  </si>
  <si>
    <t xml:space="preserve">COMMUNITY SERVICES </t>
  </si>
  <si>
    <t>FIRE SERVICES</t>
  </si>
  <si>
    <t>Tariffs for Delivery of Emergency and Special Services Rendered.</t>
  </si>
  <si>
    <t>1.    Call Out Fees</t>
  </si>
  <si>
    <t>Service</t>
  </si>
  <si>
    <t>Heavy Duty Pump</t>
  </si>
  <si>
    <t>Medium Duty Pump</t>
  </si>
  <si>
    <t>Light Duty Pump</t>
  </si>
  <si>
    <t>Rescue Tender</t>
  </si>
  <si>
    <t>Water Tender</t>
  </si>
  <si>
    <t>Service Vehicle</t>
  </si>
  <si>
    <t>Mobile Control Unit</t>
  </si>
  <si>
    <t>2.    Service fees per hour or part thereof:</t>
  </si>
  <si>
    <t>Officer</t>
  </si>
  <si>
    <t>Fire Fighter</t>
  </si>
  <si>
    <t>3.    Special Events</t>
  </si>
  <si>
    <t>Service Fee For Attending special events per day or part there off ( Excluding service fees)</t>
  </si>
  <si>
    <t>4.    Travelling</t>
  </si>
  <si>
    <t>Within District Municipal boundaries</t>
  </si>
  <si>
    <t>R26 per KM</t>
  </si>
  <si>
    <t>R27 per KM</t>
  </si>
  <si>
    <t>R28 per KM</t>
  </si>
  <si>
    <t>R29 per KM</t>
  </si>
  <si>
    <t>Outside District Municipal</t>
  </si>
  <si>
    <t>R 32 per KM</t>
  </si>
  <si>
    <t>R 33 per KM</t>
  </si>
  <si>
    <t>R 35 per KM</t>
  </si>
  <si>
    <t>R 36 per KM</t>
  </si>
  <si>
    <t>5.    Charges for water usage</t>
  </si>
  <si>
    <t>Applicable Tariff Plus 10%</t>
  </si>
  <si>
    <t>6.    Consumable material</t>
  </si>
  <si>
    <t>Expenses for resources such as fuel, chemical agents, servicing, recharging and/or reconditioning of fire equipment, etc.</t>
  </si>
  <si>
    <t xml:space="preserve">Replacement / Repair </t>
  </si>
  <si>
    <t>Cost Plus 20%</t>
  </si>
  <si>
    <t xml:space="preserve">Cost Plus 20% </t>
  </si>
  <si>
    <t>Any other bona fide expenses incurred by the Council as result of such services rendered, including staff rehabilitation, rental of specialized equipment, additional legal liability expenses, etc.</t>
  </si>
  <si>
    <t>Fire Fighting Foam</t>
  </si>
  <si>
    <t>Replace stock with same type and quantity rounded to the highest 25 liters, or cost plus 20%</t>
  </si>
  <si>
    <t>7.    Fire Prevention Services</t>
  </si>
  <si>
    <t xml:space="preserve">Building Plans (Tariff per square meter) </t>
  </si>
  <si>
    <r>
      <t>1-1 000m</t>
    </r>
    <r>
      <rPr>
        <vertAlign val="superscript"/>
        <sz val="12"/>
        <color theme="1"/>
        <rFont val="Arial"/>
        <family val="2"/>
      </rPr>
      <t>2</t>
    </r>
  </si>
  <si>
    <r>
      <t>1 001 - 1 500m</t>
    </r>
    <r>
      <rPr>
        <vertAlign val="superscript"/>
        <sz val="12"/>
        <color theme="1"/>
        <rFont val="Arial"/>
        <family val="2"/>
      </rPr>
      <t>2</t>
    </r>
  </si>
  <si>
    <r>
      <t>1 500 - 2 000m</t>
    </r>
    <r>
      <rPr>
        <vertAlign val="superscript"/>
        <sz val="12"/>
        <color theme="1"/>
        <rFont val="Arial"/>
        <family val="2"/>
      </rPr>
      <t>2</t>
    </r>
  </si>
  <si>
    <r>
      <t>2 001 - 2 500m</t>
    </r>
    <r>
      <rPr>
        <vertAlign val="superscript"/>
        <sz val="12"/>
        <color theme="1"/>
        <rFont val="Arial"/>
        <family val="2"/>
      </rPr>
      <t>2</t>
    </r>
  </si>
  <si>
    <r>
      <t>2 501 - 3 000m</t>
    </r>
    <r>
      <rPr>
        <vertAlign val="superscript"/>
        <sz val="12"/>
        <color theme="1"/>
        <rFont val="Arial"/>
        <family val="2"/>
      </rPr>
      <t>2</t>
    </r>
  </si>
  <si>
    <r>
      <t>3 001 - 3 500m</t>
    </r>
    <r>
      <rPr>
        <vertAlign val="superscript"/>
        <sz val="12"/>
        <color theme="1"/>
        <rFont val="Arial"/>
        <family val="2"/>
      </rPr>
      <t>2</t>
    </r>
  </si>
  <si>
    <r>
      <t>3 501 - 4 000m</t>
    </r>
    <r>
      <rPr>
        <vertAlign val="superscript"/>
        <sz val="12"/>
        <color theme="1"/>
        <rFont val="Arial"/>
        <family val="2"/>
      </rPr>
      <t>2</t>
    </r>
  </si>
  <si>
    <r>
      <t>4 001 - 5 000m</t>
    </r>
    <r>
      <rPr>
        <vertAlign val="superscript"/>
        <sz val="12"/>
        <color theme="1"/>
        <rFont val="Arial"/>
        <family val="2"/>
      </rPr>
      <t>2</t>
    </r>
  </si>
  <si>
    <r>
      <t>5 001 - and above per m</t>
    </r>
    <r>
      <rPr>
        <vertAlign val="superscript"/>
        <sz val="12"/>
        <color theme="1"/>
        <rFont val="Arial"/>
        <family val="2"/>
      </rPr>
      <t>2</t>
    </r>
  </si>
  <si>
    <t xml:space="preserve">Assessment and stamping on additions of previous approved building plans and or rational designs </t>
  </si>
  <si>
    <t>8.    Inspections (Charged per hour or part thereof)</t>
  </si>
  <si>
    <t xml:space="preserve">General requested inspections </t>
  </si>
  <si>
    <t>Fire Works Displays and Storage</t>
  </si>
  <si>
    <t>Trade licenses</t>
  </si>
  <si>
    <t>Flammable liquids and gases on premises</t>
  </si>
  <si>
    <t xml:space="preserve">Compliance inspection of fitness for hazardous transport vehicles </t>
  </si>
  <si>
    <t>Final Inspection for Occupancy Certificate</t>
  </si>
  <si>
    <t xml:space="preserve"> Flammable Liquid Sites Pressure Testing and Inspection.</t>
  </si>
  <si>
    <t>R2 228.23 Plus KM Travelled AA Tariffs)</t>
  </si>
  <si>
    <t>R 2 330.73 (Plus KM Travelled AA Tariffs)</t>
  </si>
  <si>
    <t>R 2 433.29 (Plus KM Travelled AA Tariffs)</t>
  </si>
  <si>
    <t>9.    Certificate of compliance  for permanent or temporary structures ( Public gatherings and special events)</t>
  </si>
  <si>
    <r>
      <t>1 – 1 000m</t>
    </r>
    <r>
      <rPr>
        <vertAlign val="superscript"/>
        <sz val="12"/>
        <color theme="1"/>
        <rFont val="Arial"/>
        <family val="2"/>
      </rPr>
      <t>2</t>
    </r>
  </si>
  <si>
    <r>
      <t>1 001 – 5 000m</t>
    </r>
    <r>
      <rPr>
        <vertAlign val="superscript"/>
        <sz val="12"/>
        <color theme="1"/>
        <rFont val="Arial"/>
        <family val="2"/>
      </rPr>
      <t>2</t>
    </r>
  </si>
  <si>
    <r>
      <t>5 001 – 10 000m</t>
    </r>
    <r>
      <rPr>
        <vertAlign val="superscript"/>
        <sz val="12"/>
        <color theme="1"/>
        <rFont val="Arial"/>
        <family val="2"/>
      </rPr>
      <t>2</t>
    </r>
  </si>
  <si>
    <r>
      <t>10 001 – 30 000m</t>
    </r>
    <r>
      <rPr>
        <vertAlign val="superscript"/>
        <sz val="12"/>
        <color theme="1"/>
        <rFont val="Arial"/>
        <family val="2"/>
      </rPr>
      <t>2</t>
    </r>
  </si>
  <si>
    <r>
      <t>30 001 – 50 000m</t>
    </r>
    <r>
      <rPr>
        <vertAlign val="superscript"/>
        <sz val="12"/>
        <color theme="1"/>
        <rFont val="Arial"/>
        <family val="2"/>
      </rPr>
      <t>2</t>
    </r>
  </si>
  <si>
    <r>
      <t>50 001 – 100 000m</t>
    </r>
    <r>
      <rPr>
        <vertAlign val="superscript"/>
        <sz val="12"/>
        <color theme="1"/>
        <rFont val="Arial"/>
        <family val="2"/>
      </rPr>
      <t>2</t>
    </r>
  </si>
  <si>
    <r>
      <t>100 001 – and above m</t>
    </r>
    <r>
      <rPr>
        <vertAlign val="superscript"/>
        <sz val="12"/>
        <color theme="1"/>
        <rFont val="Arial"/>
        <family val="2"/>
      </rPr>
      <t>2</t>
    </r>
  </si>
  <si>
    <t xml:space="preserve"> </t>
  </si>
  <si>
    <t>10. Tariffs / Fees for Flammable Liquid Registrations</t>
  </si>
  <si>
    <t>a)</t>
  </si>
  <si>
    <t>Spray room</t>
  </si>
  <si>
    <t>b)</t>
  </si>
  <si>
    <t>Flammable liquid store</t>
  </si>
  <si>
    <t>c)</t>
  </si>
  <si>
    <t>Mixing / Decanting room</t>
  </si>
  <si>
    <t>d)</t>
  </si>
  <si>
    <t>Dangerous goods store</t>
  </si>
  <si>
    <t>e)</t>
  </si>
  <si>
    <t>Piped gas installation</t>
  </si>
  <si>
    <t>f)</t>
  </si>
  <si>
    <t>Transport permit</t>
  </si>
  <si>
    <t>Group 1</t>
  </si>
  <si>
    <t>Explosives</t>
  </si>
  <si>
    <t>Fireworks</t>
  </si>
  <si>
    <t>Group 2</t>
  </si>
  <si>
    <t>Flammable Gas</t>
  </si>
  <si>
    <t>Not more than 600 kg</t>
  </si>
  <si>
    <t>600 kg but not more than 9200 kg</t>
  </si>
  <si>
    <t>9200 kg but not more than 100 000 kg</t>
  </si>
  <si>
    <t>Bulk depot – more than 100 000 kg</t>
  </si>
  <si>
    <t>Group 3</t>
  </si>
  <si>
    <t>Flammable Liquids</t>
  </si>
  <si>
    <t>Not more than 2 000 liters</t>
  </si>
  <si>
    <t>2 000 liters but not more than 100 000 liters</t>
  </si>
  <si>
    <t>100 000 liters but not more than 200 000 liters</t>
  </si>
  <si>
    <t>More than 200 000 liters – bulk depot</t>
  </si>
  <si>
    <t>Miscellaneous fees</t>
  </si>
  <si>
    <t>Duplicate document</t>
  </si>
  <si>
    <t>Transfer of document</t>
  </si>
  <si>
    <t>11. Training</t>
  </si>
  <si>
    <t>Issuing of certificate for Elementary Fire Fighting</t>
  </si>
  <si>
    <t xml:space="preserve">Issuing of certificate for Fire Extinguisher course </t>
  </si>
  <si>
    <t>AIR QUALITY MANAGEMENT BY-LAW</t>
  </si>
  <si>
    <t>The Council of Mopani District Municipality acting in terms of section 156(2) of the Constitution of the Republic of South Africa, 1996, read with section 13(a) of the Local Government: Municipal Systems Act, 2000 (Act No. 32 of 2000) has made the air quality management by-law hereunder:</t>
  </si>
  <si>
    <t>APPROVED AIR QUALITY MANAGEMENT BY-LAW TARIFF 2026/2027</t>
  </si>
  <si>
    <t>Amount</t>
  </si>
  <si>
    <t>Condition</t>
  </si>
  <si>
    <t>Atmospheric Emission Licence (AEL) Processing Fee in terms of Section 21 of the National Environmental Management: Air Quality Act, (Act 39 of 2004)</t>
  </si>
  <si>
    <t>AEL New Applications</t>
  </si>
  <si>
    <t>R10 000</t>
  </si>
  <si>
    <t>per listed activity</t>
  </si>
  <si>
    <t>AEL Review/Variation</t>
  </si>
  <si>
    <t>AEL Renewal</t>
  </si>
  <si>
    <t>R5 000</t>
  </si>
  <si>
    <t>AEL Transfer</t>
  </si>
  <si>
    <t>R2 000</t>
  </si>
  <si>
    <t>per AEL</t>
  </si>
  <si>
    <t>Administration fine for operating a listed activity without an AEL in terms of Section 22A of the National Environmental Management: Air Quality Act, (Act 39 of 2004)</t>
  </si>
  <si>
    <t>For operating illegally</t>
  </si>
  <si>
    <t>R200 000</t>
  </si>
  <si>
    <t>-</t>
  </si>
  <si>
    <t>Each year the facility has operated without a licence</t>
  </si>
  <si>
    <t>per year, i.e each 12 month cycle</t>
  </si>
  <si>
    <t xml:space="preserve">APPROVED WATER &amp; SEWER AND OTHER SERVICES TARIFFS 2026/2027 </t>
  </si>
  <si>
    <t>MLM _ Approved Tariffs 2026/27</t>
  </si>
  <si>
    <t>MLM _ Approved Tariffs 2027/28</t>
  </si>
  <si>
    <t>MLM _ Approved Tariffs 2028/29</t>
  </si>
  <si>
    <t>BPM _ Approved Tariffs 2026/27</t>
  </si>
  <si>
    <t>BPM _ Approved Tariffs 2027/28</t>
  </si>
  <si>
    <t>BPM _ Approved Tariffs 2028/29</t>
  </si>
  <si>
    <t>GGM _ Approved Tariffs 2026/27</t>
  </si>
  <si>
    <t>GGM _ Approved Tariffs 2027/28</t>
  </si>
  <si>
    <t>GGM _ Approved Tariffs 2028/29</t>
  </si>
  <si>
    <t>GLM _ Approved Tariffs 2026/27</t>
  </si>
  <si>
    <t>GLM _ Approved Tariffs 2027/28</t>
  </si>
  <si>
    <t>GLM _ Approved Tariffs 2028/29</t>
  </si>
  <si>
    <t>GTM _ Approved Tariffs 2026/27</t>
  </si>
  <si>
    <t>GTM _ Approved Tariffs 2027/28</t>
  </si>
  <si>
    <t>GTM _ Approved Tariffs 2028/29</t>
  </si>
  <si>
    <t>APPROVED</t>
  </si>
  <si>
    <t>GREATER GIYANI MUNICIPALITY</t>
  </si>
  <si>
    <t>GREATER LETABA MUNICIPALITY</t>
  </si>
  <si>
    <t>GREATER TZANEEN MUNICIPALITY</t>
  </si>
  <si>
    <t>MARULENG MUNICIPALITY</t>
  </si>
  <si>
    <t>Mopani District Municipality</t>
  </si>
  <si>
    <t>Tel: +27 15 811-6300</t>
  </si>
  <si>
    <t>Fax: +27 15 812-4301</t>
  </si>
  <si>
    <t>DETERMINATION OF MUNICIPAL TARIFF CHARGES</t>
  </si>
  <si>
    <t>The tariffs have been determined as follows:</t>
  </si>
  <si>
    <t xml:space="preserve">MOGANO T.J </t>
  </si>
  <si>
    <t xml:space="preserve">MUNICIPAL MANAGER                                                                     </t>
  </si>
  <si>
    <t>Mopani</t>
  </si>
  <si>
    <t xml:space="preserve">Private Bag X9687 </t>
  </si>
  <si>
    <t xml:space="preserve">Giyani  </t>
  </si>
  <si>
    <t>E-Mail: pootonamr@mopani.gov.za</t>
  </si>
  <si>
    <t>The tariff for municipal services contained in this notice will be defective from the 01st July 2026.</t>
  </si>
  <si>
    <t>1.     Water and Sewer tariffs for Ba-Phalaborwa municipal area</t>
  </si>
  <si>
    <t>2.     Water and Sewer tariffs for Greater Giyani municipal area</t>
  </si>
  <si>
    <t>3.     Water and Sewer tariffs for Greater Letaba municipal area</t>
  </si>
  <si>
    <t>4.     Water and Sewer tariffs for Greater Tzaneen municipal area</t>
  </si>
  <si>
    <t>5.     Water and Sewer tariffs for Maruleng municipal area</t>
  </si>
  <si>
    <t>6.     Environmental Health Service Charges</t>
  </si>
  <si>
    <t>7.     Fire Services Charges</t>
  </si>
  <si>
    <t>8.     Air Quality Management Fees</t>
  </si>
  <si>
    <t>9.     Tender Document Fees</t>
  </si>
  <si>
    <t xml:space="preserve">Notice is hereby given in terms of section 75A of the local Government: Municipality Systems Act 32 of 2000 that </t>
  </si>
  <si>
    <t xml:space="preserve"> Mopani Municipality of council resolution number SCD/59/2026, for the municipal services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</si>
</sst>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R&quot;#,##0;[Red]\-&quot;R&quot;#,##0"/>
    <numFmt numFmtId="8" formatCode="&quot;R&quot;#,##0.00;[Red]\-&quot;R&quot;#,##0.00"/>
    <numFmt numFmtId="44" formatCode="_-&quot;R&quot;* #,##0.00_-;\-&quot;R&quot;* #,##0.00_-;_-&quot;R&quot;* &quot;-&quot;??_-;_-@_-"/>
    <numFmt numFmtId="43" formatCode="_-* #,##0.00_-;\-* #,##0.00_-;_-* &quot;-&quot;??_-;_-@_-"/>
    <numFmt numFmtId="164" formatCode="_(* #,##0.00_);_(* \(#,##0.00\);_(* &quot;-&quot;??_);_(@_)"/>
    <numFmt numFmtId="165" formatCode="_ * #,##0.00_ ;_ * \-#,##0.00_ ;_ * &quot;-&quot;??_ ;_ @_ "/>
    <numFmt numFmtId="166" formatCode="0.00_)"/>
    <numFmt numFmtId="167" formatCode="_ * #,##0_ ;_ * \-#,##0_ ;_ * &quot;-&quot;??_ ;_ @_ "/>
    <numFmt numFmtId="168" formatCode="&quot;R&quot;#,##0.00"/>
  </numFmts>
  <fonts count="34" x14ac:knownFonts="1">
    <font>
      <sz val="11"/>
      <color theme="1"/>
      <name val="Calibri"/>
      <family val="2"/>
      <scheme val="minor"/>
    </font>
    <font>
      <sz val="11"/>
      <color theme="1"/>
      <name val="Calibri"/>
      <family val="2"/>
      <scheme val="minor"/>
    </font>
    <font>
      <b/>
      <sz val="20"/>
      <color theme="1"/>
      <name val="Arial"/>
      <family val="2"/>
    </font>
    <font>
      <b/>
      <sz val="26"/>
      <color theme="1"/>
      <name val="Arial"/>
      <family val="2"/>
    </font>
    <font>
      <sz val="10"/>
      <name val="Arial"/>
      <family val="2"/>
    </font>
    <font>
      <b/>
      <sz val="11"/>
      <color rgb="FF000000"/>
      <name val="Calibri"/>
      <family val="2"/>
    </font>
    <font>
      <b/>
      <sz val="11"/>
      <color theme="1"/>
      <name val="Calibri"/>
      <family val="2"/>
      <scheme val="minor"/>
    </font>
    <font>
      <b/>
      <sz val="11"/>
      <color rgb="FF000000"/>
      <name val="Tahoma"/>
      <family val="2"/>
    </font>
    <font>
      <sz val="11"/>
      <color rgb="FF000000"/>
      <name val="Calibri"/>
      <family val="2"/>
      <scheme val="minor"/>
    </font>
    <font>
      <b/>
      <sz val="11"/>
      <color rgb="FF000000"/>
      <name val="Calibri"/>
      <family val="2"/>
      <scheme val="minor"/>
    </font>
    <font>
      <b/>
      <sz val="11"/>
      <color rgb="FFFF0000"/>
      <name val="Calibri"/>
      <family val="2"/>
      <scheme val="minor"/>
    </font>
    <font>
      <sz val="11"/>
      <name val="Times New Roman"/>
      <family val="1"/>
    </font>
    <font>
      <sz val="11"/>
      <color rgb="FF000000"/>
      <name val="Arial"/>
      <family val="2"/>
    </font>
    <font>
      <sz val="11"/>
      <color rgb="FF000000"/>
      <name val="Calibri"/>
      <family val="2"/>
    </font>
    <font>
      <sz val="11"/>
      <color theme="1"/>
      <name val="Century Gothic"/>
      <family val="2"/>
    </font>
    <font>
      <sz val="11"/>
      <color rgb="FF000000"/>
      <name val="Times New Roman"/>
      <family val="1"/>
    </font>
    <font>
      <sz val="11"/>
      <color rgb="FF000000"/>
      <name val="Tahoma"/>
      <family val="2"/>
    </font>
    <font>
      <b/>
      <sz val="11"/>
      <name val="Calibri"/>
      <family val="2"/>
      <scheme val="minor"/>
    </font>
    <font>
      <sz val="11"/>
      <name val="Calibri"/>
      <family val="2"/>
      <scheme val="minor"/>
    </font>
    <font>
      <b/>
      <sz val="11"/>
      <name val="Times New Roman"/>
      <family val="1"/>
    </font>
    <font>
      <b/>
      <sz val="10"/>
      <color theme="1"/>
      <name val="Arial"/>
      <family val="2"/>
    </font>
    <font>
      <b/>
      <sz val="11"/>
      <color theme="0"/>
      <name val="Calibri"/>
      <family val="2"/>
      <scheme val="minor"/>
    </font>
    <font>
      <sz val="11"/>
      <color theme="0"/>
      <name val="Calibri"/>
      <family val="2"/>
      <scheme val="minor"/>
    </font>
    <font>
      <b/>
      <sz val="12"/>
      <color theme="1"/>
      <name val="Arial"/>
      <family val="2"/>
    </font>
    <font>
      <sz val="12"/>
      <color theme="1"/>
      <name val="Arial"/>
      <family val="2"/>
    </font>
    <font>
      <b/>
      <sz val="12"/>
      <color rgb="FF000000"/>
      <name val="Arial"/>
      <family val="2"/>
    </font>
    <font>
      <sz val="14"/>
      <color theme="1"/>
      <name val="Calibri"/>
      <family val="2"/>
      <scheme val="minor"/>
    </font>
    <font>
      <b/>
      <sz val="14"/>
      <color theme="1"/>
      <name val="Calibri"/>
      <family val="2"/>
      <scheme val="minor"/>
    </font>
    <font>
      <b/>
      <sz val="14"/>
      <color theme="1"/>
      <name val="Arial"/>
      <family val="2"/>
    </font>
    <font>
      <sz val="14"/>
      <color theme="1"/>
      <name val="Arial"/>
      <family val="2"/>
    </font>
    <font>
      <b/>
      <u/>
      <sz val="12"/>
      <color theme="1"/>
      <name val="Arial"/>
      <family val="2"/>
    </font>
    <font>
      <vertAlign val="superscript"/>
      <sz val="12"/>
      <color theme="1"/>
      <name val="Arial"/>
      <family val="2"/>
    </font>
    <font>
      <b/>
      <sz val="11"/>
      <color theme="1"/>
      <name val="Arial"/>
      <family val="2"/>
    </font>
    <font>
      <sz val="11"/>
      <color theme="1"/>
      <name val="Arial"/>
      <family val="2"/>
    </font>
  </fonts>
  <fills count="17">
    <fill>
      <patternFill patternType="none"/>
    </fill>
    <fill>
      <patternFill patternType="gray125"/>
    </fill>
    <fill>
      <patternFill patternType="solid">
        <fgColor rgb="FFF2F2F2"/>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D9D9D9"/>
        <bgColor indexed="64"/>
      </patternFill>
    </fill>
    <fill>
      <patternFill patternType="solid">
        <fgColor rgb="FFF1F1F1"/>
        <bgColor indexed="64"/>
      </patternFill>
    </fill>
  </fills>
  <borders count="46">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rgb="FF000000"/>
      </left>
      <right/>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rgb="FF000000"/>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style="medium">
        <color rgb="FF000000"/>
      </bottom>
      <diagonal/>
    </border>
    <border>
      <left style="thin">
        <color indexed="64"/>
      </left>
      <right style="thin">
        <color indexed="64"/>
      </right>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indexed="64"/>
      </right>
      <top style="medium">
        <color indexed="64"/>
      </top>
      <bottom style="thin">
        <color indexed="64"/>
      </bottom>
      <diagonal/>
    </border>
    <border>
      <left style="medium">
        <color rgb="FF000000"/>
      </left>
      <right/>
      <top/>
      <bottom style="medium">
        <color rgb="FF000000"/>
      </bottom>
      <diagonal/>
    </border>
    <border>
      <left style="medium">
        <color indexed="64"/>
      </left>
      <right style="medium">
        <color indexed="64"/>
      </right>
      <top style="thin">
        <color indexed="64"/>
      </top>
      <bottom style="medium">
        <color indexed="64"/>
      </bottom>
      <diagonal/>
    </border>
  </borders>
  <cellStyleXfs count="4">
    <xf numFmtId="0" fontId="0" fillId="0" borderId="0"/>
    <xf numFmtId="165" fontId="1" fillId="0" borderId="0" applyFont="0" applyFill="0" applyBorder="0" applyAlignment="0" applyProtection="0"/>
    <xf numFmtId="166" fontId="4" fillId="0" borderId="0"/>
    <xf numFmtId="44" fontId="1" fillId="0" borderId="0" applyFont="0" applyFill="0" applyBorder="0" applyAlignment="0" applyProtection="0"/>
  </cellStyleXfs>
  <cellXfs count="268">
    <xf numFmtId="0" fontId="0" fillId="0" borderId="0" xfId="0"/>
    <xf numFmtId="0" fontId="0" fillId="0" borderId="0" xfId="0" applyAlignment="1">
      <alignment horizontal="center"/>
    </xf>
    <xf numFmtId="0" fontId="3" fillId="0" borderId="0" xfId="0" applyFont="1"/>
    <xf numFmtId="0" fontId="2" fillId="0" borderId="0" xfId="0" applyFont="1" applyAlignment="1">
      <alignment horizontal="left"/>
    </xf>
    <xf numFmtId="0" fontId="0" fillId="0" borderId="3" xfId="0" applyBorder="1"/>
    <xf numFmtId="2" fontId="0" fillId="0" borderId="0" xfId="0" applyNumberFormat="1"/>
    <xf numFmtId="2" fontId="0" fillId="0" borderId="0" xfId="0" applyNumberFormat="1" applyAlignment="1">
      <alignment vertical="center"/>
    </xf>
    <xf numFmtId="2" fontId="7" fillId="0" borderId="0" xfId="0" applyNumberFormat="1" applyFont="1" applyAlignment="1">
      <alignment horizontal="center" vertical="center" wrapText="1"/>
    </xf>
    <xf numFmtId="2" fontId="8" fillId="0" borderId="0" xfId="0" applyNumberFormat="1" applyFont="1" applyAlignment="1">
      <alignment vertical="center"/>
    </xf>
    <xf numFmtId="2" fontId="8" fillId="0" borderId="0" xfId="0" applyNumberFormat="1" applyFont="1" applyAlignment="1">
      <alignment vertical="center" wrapText="1"/>
    </xf>
    <xf numFmtId="0" fontId="6" fillId="0" borderId="0" xfId="0" applyFont="1"/>
    <xf numFmtId="164" fontId="0" fillId="0" borderId="0" xfId="0" applyNumberFormat="1"/>
    <xf numFmtId="2" fontId="14" fillId="0" borderId="0" xfId="0" applyNumberFormat="1" applyFont="1" applyAlignment="1">
      <alignment horizontal="justify" vertical="center"/>
    </xf>
    <xf numFmtId="2" fontId="15" fillId="0" borderId="1" xfId="0" applyNumberFormat="1" applyFont="1" applyBorder="1" applyAlignment="1">
      <alignment vertical="center"/>
    </xf>
    <xf numFmtId="165" fontId="5" fillId="0" borderId="3" xfId="1" applyFont="1" applyBorder="1" applyAlignment="1">
      <alignment horizontal="center" vertical="center" wrapText="1"/>
    </xf>
    <xf numFmtId="164" fontId="0" fillId="0" borderId="4" xfId="0" applyNumberFormat="1" applyBorder="1"/>
    <xf numFmtId="164" fontId="0" fillId="0" borderId="3" xfId="0" applyNumberFormat="1" applyBorder="1"/>
    <xf numFmtId="2" fontId="16" fillId="0" borderId="0" xfId="0" applyNumberFormat="1" applyFont="1" applyAlignment="1">
      <alignment vertical="center" wrapText="1"/>
    </xf>
    <xf numFmtId="2" fontId="11" fillId="0" borderId="0" xfId="0" applyNumberFormat="1" applyFont="1" applyAlignment="1">
      <alignment horizontal="center" vertical="center" wrapText="1"/>
    </xf>
    <xf numFmtId="2" fontId="12" fillId="0" borderId="0" xfId="0" applyNumberFormat="1" applyFont="1" applyAlignment="1">
      <alignment horizontal="center" vertical="center"/>
    </xf>
    <xf numFmtId="165" fontId="0" fillId="0" borderId="3" xfId="1" applyFont="1" applyBorder="1"/>
    <xf numFmtId="44" fontId="0" fillId="0" borderId="0" xfId="3" applyFont="1"/>
    <xf numFmtId="44" fontId="0" fillId="0" borderId="3" xfId="3" applyFont="1" applyBorder="1"/>
    <xf numFmtId="0" fontId="0" fillId="0" borderId="0" xfId="0" applyAlignment="1">
      <alignment wrapText="1"/>
    </xf>
    <xf numFmtId="0" fontId="6" fillId="0" borderId="0" xfId="0" applyFont="1" applyAlignment="1">
      <alignment wrapText="1"/>
    </xf>
    <xf numFmtId="0" fontId="20" fillId="0" borderId="0" xfId="0" applyFont="1" applyAlignment="1">
      <alignment vertical="center"/>
    </xf>
    <xf numFmtId="10" fontId="6" fillId="0" borderId="0" xfId="0" applyNumberFormat="1" applyFont="1"/>
    <xf numFmtId="10" fontId="6" fillId="0" borderId="0" xfId="3" applyNumberFormat="1" applyFont="1"/>
    <xf numFmtId="44" fontId="0" fillId="0" borderId="3" xfId="0" applyNumberFormat="1" applyBorder="1"/>
    <xf numFmtId="2" fontId="13" fillId="0" borderId="3" xfId="0" applyNumberFormat="1" applyFont="1" applyBorder="1" applyAlignment="1">
      <alignment horizontal="center" vertical="center" wrapText="1"/>
    </xf>
    <xf numFmtId="0" fontId="6" fillId="0" borderId="3" xfId="0" applyFont="1" applyBorder="1" applyAlignment="1">
      <alignment wrapText="1"/>
    </xf>
    <xf numFmtId="2" fontId="12" fillId="4" borderId="0" xfId="0" applyNumberFormat="1" applyFont="1" applyFill="1" applyAlignment="1">
      <alignment horizontal="center" vertical="center"/>
    </xf>
    <xf numFmtId="10" fontId="6" fillId="0" borderId="0" xfId="0" applyNumberFormat="1" applyFont="1" applyAlignment="1">
      <alignment vertical="top"/>
    </xf>
    <xf numFmtId="10" fontId="6" fillId="0" borderId="0" xfId="3" applyNumberFormat="1" applyFont="1" applyAlignment="1">
      <alignment vertical="top"/>
    </xf>
    <xf numFmtId="0" fontId="6" fillId="0" borderId="0" xfId="0" applyFont="1" applyAlignment="1">
      <alignment vertical="top" wrapText="1"/>
    </xf>
    <xf numFmtId="0" fontId="0" fillId="0" borderId="0" xfId="0" applyAlignment="1">
      <alignment vertical="top"/>
    </xf>
    <xf numFmtId="44" fontId="0" fillId="0" borderId="0" xfId="3" applyFont="1" applyAlignment="1">
      <alignment vertical="top"/>
    </xf>
    <xf numFmtId="165" fontId="5" fillId="0" borderId="3" xfId="1" applyFont="1" applyBorder="1" applyAlignment="1">
      <alignment horizontal="center" vertical="top" wrapText="1"/>
    </xf>
    <xf numFmtId="0" fontId="6" fillId="0" borderId="3" xfId="0" applyFont="1" applyBorder="1" applyAlignment="1">
      <alignment vertical="top" wrapText="1"/>
    </xf>
    <xf numFmtId="164" fontId="0" fillId="0" borderId="3" xfId="0" applyNumberFormat="1" applyBorder="1" applyAlignment="1">
      <alignment vertical="top"/>
    </xf>
    <xf numFmtId="44" fontId="0" fillId="0" borderId="3" xfId="3" applyFont="1" applyBorder="1" applyAlignment="1">
      <alignment vertical="top"/>
    </xf>
    <xf numFmtId="44" fontId="0" fillId="0" borderId="3" xfId="0" applyNumberFormat="1" applyBorder="1" applyAlignment="1">
      <alignment vertical="top"/>
    </xf>
    <xf numFmtId="2" fontId="13" fillId="0" borderId="3" xfId="0" applyNumberFormat="1" applyFont="1" applyBorder="1" applyAlignment="1">
      <alignment horizontal="center" vertical="top" wrapText="1"/>
    </xf>
    <xf numFmtId="0" fontId="0" fillId="0" borderId="3" xfId="0" applyBorder="1" applyAlignment="1">
      <alignment vertical="top"/>
    </xf>
    <xf numFmtId="164" fontId="0" fillId="0" borderId="0" xfId="0" applyNumberFormat="1" applyAlignment="1">
      <alignment vertical="top"/>
    </xf>
    <xf numFmtId="164" fontId="0" fillId="0" borderId="4" xfId="0" applyNumberFormat="1" applyBorder="1" applyAlignment="1">
      <alignment vertical="top"/>
    </xf>
    <xf numFmtId="165" fontId="5" fillId="9" borderId="3" xfId="1" applyFont="1" applyFill="1" applyBorder="1" applyAlignment="1">
      <alignment horizontal="center" vertical="top" wrapText="1"/>
    </xf>
    <xf numFmtId="0" fontId="6" fillId="9" borderId="3" xfId="0" applyFont="1" applyFill="1" applyBorder="1" applyAlignment="1">
      <alignment vertical="top" wrapText="1"/>
    </xf>
    <xf numFmtId="164" fontId="0" fillId="9" borderId="3" xfId="0" applyNumberFormat="1" applyFill="1" applyBorder="1" applyAlignment="1">
      <alignment vertical="top"/>
    </xf>
    <xf numFmtId="44" fontId="0" fillId="9" borderId="3" xfId="3" applyFont="1" applyFill="1" applyBorder="1" applyAlignment="1">
      <alignment vertical="top"/>
    </xf>
    <xf numFmtId="44" fontId="0" fillId="9" borderId="3" xfId="0" applyNumberFormat="1" applyFill="1" applyBorder="1" applyAlignment="1">
      <alignment vertical="top"/>
    </xf>
    <xf numFmtId="2" fontId="13" fillId="9" borderId="3" xfId="0" applyNumberFormat="1" applyFont="1" applyFill="1" applyBorder="1" applyAlignment="1">
      <alignment horizontal="center" vertical="top" wrapText="1"/>
    </xf>
    <xf numFmtId="0" fontId="0" fillId="9" borderId="0" xfId="0" applyFill="1" applyAlignment="1">
      <alignment vertical="top"/>
    </xf>
    <xf numFmtId="44" fontId="0" fillId="9" borderId="0" xfId="3" applyFont="1" applyFill="1" applyAlignment="1">
      <alignment vertical="top"/>
    </xf>
    <xf numFmtId="0" fontId="0" fillId="9" borderId="3" xfId="0" applyFill="1" applyBorder="1" applyAlignment="1">
      <alignment vertical="top"/>
    </xf>
    <xf numFmtId="164" fontId="0" fillId="9" borderId="0" xfId="0" applyNumberFormat="1" applyFill="1" applyAlignment="1">
      <alignment vertical="top"/>
    </xf>
    <xf numFmtId="164" fontId="0" fillId="9" borderId="4" xfId="0" applyNumberFormat="1" applyFill="1" applyBorder="1" applyAlignment="1">
      <alignment vertical="top"/>
    </xf>
    <xf numFmtId="165" fontId="5" fillId="10" borderId="3" xfId="1" applyFont="1" applyFill="1" applyBorder="1" applyAlignment="1">
      <alignment horizontal="center" vertical="top" wrapText="1"/>
    </xf>
    <xf numFmtId="0" fontId="6" fillId="10" borderId="3" xfId="0" applyFont="1" applyFill="1" applyBorder="1" applyAlignment="1">
      <alignment vertical="top" wrapText="1"/>
    </xf>
    <xf numFmtId="164" fontId="0" fillId="10" borderId="3" xfId="0" applyNumberFormat="1" applyFill="1" applyBorder="1" applyAlignment="1">
      <alignment vertical="top"/>
    </xf>
    <xf numFmtId="44" fontId="0" fillId="10" borderId="3" xfId="3" applyFont="1" applyFill="1" applyBorder="1" applyAlignment="1">
      <alignment vertical="top"/>
    </xf>
    <xf numFmtId="44" fontId="0" fillId="10" borderId="3" xfId="0" applyNumberFormat="1" applyFill="1" applyBorder="1" applyAlignment="1">
      <alignment vertical="top"/>
    </xf>
    <xf numFmtId="2" fontId="13" fillId="10" borderId="3" xfId="0" applyNumberFormat="1" applyFont="1" applyFill="1" applyBorder="1" applyAlignment="1">
      <alignment horizontal="center" vertical="top" wrapText="1"/>
    </xf>
    <xf numFmtId="0" fontId="0" fillId="10" borderId="0" xfId="0" applyFill="1" applyAlignment="1">
      <alignment vertical="top"/>
    </xf>
    <xf numFmtId="44" fontId="0" fillId="10" borderId="0" xfId="3" applyFont="1" applyFill="1" applyAlignment="1">
      <alignment vertical="top"/>
    </xf>
    <xf numFmtId="165" fontId="0" fillId="10" borderId="3" xfId="1" applyFont="1" applyFill="1" applyBorder="1"/>
    <xf numFmtId="0" fontId="0" fillId="10" borderId="3" xfId="0" applyFill="1" applyBorder="1" applyAlignment="1">
      <alignment vertical="top"/>
    </xf>
    <xf numFmtId="164" fontId="0" fillId="10" borderId="0" xfId="0" applyNumberFormat="1" applyFill="1" applyAlignment="1">
      <alignment vertical="top"/>
    </xf>
    <xf numFmtId="164" fontId="0" fillId="10" borderId="4" xfId="0" applyNumberFormat="1" applyFill="1" applyBorder="1" applyAlignment="1">
      <alignment vertical="top"/>
    </xf>
    <xf numFmtId="165" fontId="5" fillId="11" borderId="3" xfId="1" applyFont="1" applyFill="1" applyBorder="1" applyAlignment="1">
      <alignment horizontal="center" vertical="top" wrapText="1"/>
    </xf>
    <xf numFmtId="0" fontId="6" fillId="11" borderId="3" xfId="0" applyFont="1" applyFill="1" applyBorder="1" applyAlignment="1">
      <alignment vertical="top" wrapText="1"/>
    </xf>
    <xf numFmtId="164" fontId="0" fillId="11" borderId="3" xfId="0" applyNumberFormat="1" applyFill="1" applyBorder="1" applyAlignment="1">
      <alignment vertical="top"/>
    </xf>
    <xf numFmtId="44" fontId="0" fillId="11" borderId="3" xfId="3" applyFont="1" applyFill="1" applyBorder="1" applyAlignment="1">
      <alignment vertical="top"/>
    </xf>
    <xf numFmtId="44" fontId="0" fillId="11" borderId="3" xfId="0" applyNumberFormat="1" applyFill="1" applyBorder="1" applyAlignment="1">
      <alignment vertical="top"/>
    </xf>
    <xf numFmtId="2" fontId="13" fillId="11" borderId="3" xfId="0" applyNumberFormat="1" applyFont="1" applyFill="1" applyBorder="1" applyAlignment="1">
      <alignment horizontal="center" vertical="top" wrapText="1"/>
    </xf>
    <xf numFmtId="0" fontId="0" fillId="11" borderId="0" xfId="0" applyFill="1" applyAlignment="1">
      <alignment vertical="top"/>
    </xf>
    <xf numFmtId="44" fontId="0" fillId="11" borderId="0" xfId="3" applyFont="1" applyFill="1" applyAlignment="1">
      <alignment vertical="top"/>
    </xf>
    <xf numFmtId="165" fontId="0" fillId="11" borderId="3" xfId="1" applyFont="1" applyFill="1" applyBorder="1"/>
    <xf numFmtId="0" fontId="0" fillId="11" borderId="3" xfId="0" applyFill="1" applyBorder="1" applyAlignment="1">
      <alignment vertical="top"/>
    </xf>
    <xf numFmtId="164" fontId="0" fillId="11" borderId="0" xfId="0" applyNumberFormat="1" applyFill="1" applyAlignment="1">
      <alignment vertical="top"/>
    </xf>
    <xf numFmtId="164" fontId="0" fillId="11" borderId="4" xfId="0" applyNumberFormat="1" applyFill="1" applyBorder="1" applyAlignment="1">
      <alignment vertical="top"/>
    </xf>
    <xf numFmtId="165" fontId="5" fillId="12" borderId="3" xfId="1" applyFont="1" applyFill="1" applyBorder="1" applyAlignment="1">
      <alignment horizontal="center" vertical="top" wrapText="1"/>
    </xf>
    <xf numFmtId="0" fontId="6" fillId="12" borderId="3" xfId="0" applyFont="1" applyFill="1" applyBorder="1" applyAlignment="1">
      <alignment vertical="top" wrapText="1"/>
    </xf>
    <xf numFmtId="164" fontId="0" fillId="12" borderId="3" xfId="0" applyNumberFormat="1" applyFill="1" applyBorder="1" applyAlignment="1">
      <alignment vertical="top"/>
    </xf>
    <xf numFmtId="44" fontId="0" fillId="12" borderId="3" xfId="3" applyFont="1" applyFill="1" applyBorder="1" applyAlignment="1">
      <alignment vertical="top"/>
    </xf>
    <xf numFmtId="44" fontId="0" fillId="12" borderId="3" xfId="0" applyNumberFormat="1" applyFill="1" applyBorder="1" applyAlignment="1">
      <alignment vertical="top"/>
    </xf>
    <xf numFmtId="2" fontId="13" fillId="12" borderId="3" xfId="0" applyNumberFormat="1" applyFont="1" applyFill="1" applyBorder="1" applyAlignment="1">
      <alignment horizontal="center" vertical="top" wrapText="1"/>
    </xf>
    <xf numFmtId="0" fontId="0" fillId="12" borderId="0" xfId="0" applyFill="1" applyAlignment="1">
      <alignment vertical="top"/>
    </xf>
    <xf numFmtId="44" fontId="0" fillId="12" borderId="0" xfId="3" applyFont="1" applyFill="1" applyAlignment="1">
      <alignment vertical="top"/>
    </xf>
    <xf numFmtId="165" fontId="0" fillId="12" borderId="3" xfId="1" applyFont="1" applyFill="1" applyBorder="1"/>
    <xf numFmtId="0" fontId="0" fillId="12" borderId="3" xfId="0" applyFill="1" applyBorder="1" applyAlignment="1">
      <alignment vertical="top"/>
    </xf>
    <xf numFmtId="164" fontId="0" fillId="12" borderId="0" xfId="0" applyNumberFormat="1" applyFill="1" applyAlignment="1">
      <alignment vertical="top"/>
    </xf>
    <xf numFmtId="164" fontId="0" fillId="12" borderId="4" xfId="0" applyNumberFormat="1" applyFill="1" applyBorder="1" applyAlignment="1">
      <alignment vertical="top"/>
    </xf>
    <xf numFmtId="165" fontId="5" fillId="13" borderId="3" xfId="1" applyFont="1" applyFill="1" applyBorder="1" applyAlignment="1">
      <alignment horizontal="center" vertical="top" wrapText="1"/>
    </xf>
    <xf numFmtId="0" fontId="6" fillId="13" borderId="3" xfId="0" applyFont="1" applyFill="1" applyBorder="1" applyAlignment="1">
      <alignment vertical="top" wrapText="1"/>
    </xf>
    <xf numFmtId="164" fontId="0" fillId="13" borderId="3" xfId="0" applyNumberFormat="1" applyFill="1" applyBorder="1" applyAlignment="1">
      <alignment vertical="top"/>
    </xf>
    <xf numFmtId="44" fontId="0" fillId="13" borderId="3" xfId="3" applyFont="1" applyFill="1" applyBorder="1" applyAlignment="1">
      <alignment vertical="top"/>
    </xf>
    <xf numFmtId="44" fontId="0" fillId="13" borderId="3" xfId="0" applyNumberFormat="1" applyFill="1" applyBorder="1" applyAlignment="1">
      <alignment vertical="top"/>
    </xf>
    <xf numFmtId="2" fontId="13" fillId="13" borderId="3" xfId="0" applyNumberFormat="1" applyFont="1" applyFill="1" applyBorder="1" applyAlignment="1">
      <alignment horizontal="center" vertical="top" wrapText="1"/>
    </xf>
    <xf numFmtId="0" fontId="0" fillId="13" borderId="0" xfId="0" applyFill="1" applyAlignment="1">
      <alignment vertical="top"/>
    </xf>
    <xf numFmtId="44" fontId="0" fillId="13" borderId="0" xfId="3" applyFont="1" applyFill="1" applyAlignment="1">
      <alignment vertical="top"/>
    </xf>
    <xf numFmtId="165" fontId="0" fillId="13" borderId="3" xfId="1" applyFont="1" applyFill="1" applyBorder="1"/>
    <xf numFmtId="0" fontId="0" fillId="13" borderId="3" xfId="0" applyFill="1" applyBorder="1" applyAlignment="1">
      <alignment vertical="top"/>
    </xf>
    <xf numFmtId="164" fontId="0" fillId="13" borderId="0" xfId="0" applyNumberFormat="1" applyFill="1" applyAlignment="1">
      <alignment vertical="top"/>
    </xf>
    <xf numFmtId="164" fontId="0" fillId="13" borderId="4" xfId="0" applyNumberFormat="1" applyFill="1" applyBorder="1" applyAlignment="1">
      <alignment vertical="top"/>
    </xf>
    <xf numFmtId="10" fontId="21" fillId="0" borderId="0" xfId="0" applyNumberFormat="1" applyFont="1"/>
    <xf numFmtId="10" fontId="21" fillId="0" borderId="0" xfId="3" applyNumberFormat="1" applyFont="1"/>
    <xf numFmtId="10" fontId="21" fillId="0" borderId="0" xfId="0" applyNumberFormat="1" applyFont="1" applyAlignment="1">
      <alignment vertical="top"/>
    </xf>
    <xf numFmtId="10" fontId="21" fillId="0" borderId="0" xfId="3" applyNumberFormat="1" applyFont="1" applyAlignment="1">
      <alignment vertical="top"/>
    </xf>
    <xf numFmtId="0" fontId="23" fillId="0" borderId="0" xfId="0" applyFont="1"/>
    <xf numFmtId="0" fontId="24" fillId="0" borderId="0" xfId="0" applyFont="1" applyAlignment="1">
      <alignment horizontal="center"/>
    </xf>
    <xf numFmtId="0" fontId="24" fillId="0" borderId="0" xfId="0" applyFont="1"/>
    <xf numFmtId="0" fontId="23" fillId="0" borderId="16" xfId="0" applyFont="1" applyBorder="1" applyAlignment="1">
      <alignment vertical="center" wrapText="1"/>
    </xf>
    <xf numFmtId="0" fontId="23" fillId="0" borderId="17" xfId="0" applyFont="1" applyBorder="1" applyAlignment="1">
      <alignment vertical="center" wrapText="1"/>
    </xf>
    <xf numFmtId="165" fontId="25" fillId="0" borderId="18" xfId="1" applyFont="1" applyBorder="1" applyAlignment="1">
      <alignment horizontal="center" vertical="center" wrapText="1"/>
    </xf>
    <xf numFmtId="0" fontId="24" fillId="0" borderId="19" xfId="0" applyFont="1" applyBorder="1" applyAlignment="1">
      <alignment vertical="center" wrapText="1"/>
    </xf>
    <xf numFmtId="0" fontId="24" fillId="0" borderId="3" xfId="0" applyFont="1" applyBorder="1" applyAlignment="1">
      <alignment vertical="center" wrapText="1"/>
    </xf>
    <xf numFmtId="167" fontId="24" fillId="0" borderId="4" xfId="1" applyNumberFormat="1" applyFont="1" applyBorder="1" applyAlignment="1">
      <alignment horizontal="center" vertical="center" wrapText="1"/>
    </xf>
    <xf numFmtId="167" fontId="24" fillId="0" borderId="13" xfId="1" applyNumberFormat="1" applyFont="1" applyBorder="1"/>
    <xf numFmtId="167" fontId="24" fillId="0" borderId="4" xfId="1" applyNumberFormat="1" applyFont="1" applyBorder="1"/>
    <xf numFmtId="167" fontId="24" fillId="0" borderId="20" xfId="1" applyNumberFormat="1" applyFont="1" applyBorder="1"/>
    <xf numFmtId="167" fontId="24" fillId="0" borderId="3" xfId="1" applyNumberFormat="1" applyFont="1" applyBorder="1" applyAlignment="1">
      <alignment horizontal="center" vertical="center" wrapText="1"/>
    </xf>
    <xf numFmtId="0" fontId="24" fillId="0" borderId="21" xfId="0" applyFont="1" applyBorder="1" applyAlignment="1">
      <alignment vertical="center" wrapText="1"/>
    </xf>
    <xf numFmtId="0" fontId="24" fillId="0" borderId="22" xfId="0" applyFont="1" applyBorder="1" applyAlignment="1">
      <alignment vertical="center" wrapText="1"/>
    </xf>
    <xf numFmtId="167" fontId="24" fillId="0" borderId="22" xfId="1" applyNumberFormat="1" applyFont="1" applyBorder="1" applyAlignment="1">
      <alignment horizontal="center" vertical="center" wrapText="1"/>
    </xf>
    <xf numFmtId="0" fontId="22" fillId="0" borderId="3" xfId="0" applyFont="1" applyBorder="1" applyAlignment="1">
      <alignment horizontal="center"/>
    </xf>
    <xf numFmtId="0" fontId="26" fillId="0" borderId="0" xfId="0" applyFont="1"/>
    <xf numFmtId="165" fontId="26" fillId="0" borderId="0" xfId="1" applyFont="1" applyAlignment="1">
      <alignment horizontal="right"/>
    </xf>
    <xf numFmtId="0" fontId="28" fillId="0" borderId="0" xfId="0" applyFont="1"/>
    <xf numFmtId="0" fontId="28" fillId="0" borderId="3" xfId="0" applyFont="1" applyBorder="1"/>
    <xf numFmtId="165" fontId="28" fillId="0" borderId="3" xfId="1" applyFont="1" applyBorder="1" applyAlignment="1">
      <alignment horizontal="right"/>
    </xf>
    <xf numFmtId="165" fontId="25" fillId="0" borderId="23" xfId="1" applyFont="1" applyBorder="1" applyAlignment="1">
      <alignment horizontal="center" vertical="center" wrapText="1"/>
    </xf>
    <xf numFmtId="0" fontId="29" fillId="0" borderId="3" xfId="0" applyFont="1" applyBorder="1" applyAlignment="1">
      <alignment horizontal="left"/>
    </xf>
    <xf numFmtId="3" fontId="29" fillId="0" borderId="3" xfId="0" applyNumberFormat="1" applyFont="1" applyBorder="1"/>
    <xf numFmtId="165" fontId="29" fillId="0" borderId="3" xfId="1" applyFont="1" applyBorder="1" applyAlignment="1">
      <alignment horizontal="right"/>
    </xf>
    <xf numFmtId="0" fontId="29" fillId="0" borderId="3" xfId="0" applyFont="1" applyBorder="1"/>
    <xf numFmtId="0" fontId="30" fillId="0" borderId="0" xfId="0" applyFont="1" applyAlignment="1">
      <alignment vertical="center"/>
    </xf>
    <xf numFmtId="0" fontId="24" fillId="0" borderId="0" xfId="0" applyFont="1" applyAlignment="1">
      <alignment vertical="center"/>
    </xf>
    <xf numFmtId="0" fontId="23" fillId="0" borderId="0" xfId="0" applyFont="1" applyAlignment="1">
      <alignment horizontal="left" vertical="center" indent="5"/>
    </xf>
    <xf numFmtId="0" fontId="23" fillId="0" borderId="24" xfId="0" applyFont="1" applyBorder="1" applyAlignment="1">
      <alignment vertical="center" wrapText="1"/>
    </xf>
    <xf numFmtId="0" fontId="24" fillId="0" borderId="25" xfId="0" applyFont="1" applyBorder="1" applyAlignment="1">
      <alignment vertical="center" wrapText="1"/>
    </xf>
    <xf numFmtId="6" fontId="24" fillId="0" borderId="26" xfId="0" applyNumberFormat="1" applyFont="1" applyBorder="1" applyAlignment="1">
      <alignment vertical="center" wrapText="1"/>
    </xf>
    <xf numFmtId="6" fontId="24" fillId="0" borderId="27" xfId="0" applyNumberFormat="1" applyFont="1" applyBorder="1" applyAlignment="1">
      <alignment vertical="center" wrapText="1"/>
    </xf>
    <xf numFmtId="8" fontId="24" fillId="0" borderId="18" xfId="0" applyNumberFormat="1" applyFont="1" applyBorder="1"/>
    <xf numFmtId="0" fontId="23" fillId="0" borderId="28" xfId="0" applyFont="1" applyBorder="1" applyAlignment="1">
      <alignment vertical="center" wrapText="1"/>
    </xf>
    <xf numFmtId="6" fontId="24" fillId="0" borderId="29" xfId="0" applyNumberFormat="1" applyFont="1" applyBorder="1" applyAlignment="1">
      <alignment vertical="center" wrapText="1"/>
    </xf>
    <xf numFmtId="6" fontId="24" fillId="0" borderId="18" xfId="0" applyNumberFormat="1" applyFont="1" applyBorder="1" applyAlignment="1">
      <alignment vertical="center" wrapText="1"/>
    </xf>
    <xf numFmtId="0" fontId="24" fillId="0" borderId="26"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0" xfId="0" applyFont="1" applyAlignment="1">
      <alignment horizontal="left" vertical="center" indent="5"/>
    </xf>
    <xf numFmtId="0" fontId="24" fillId="0" borderId="18" xfId="0" applyFont="1" applyBorder="1"/>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26" xfId="0" applyFont="1" applyBorder="1" applyAlignment="1">
      <alignment vertical="center" wrapText="1"/>
    </xf>
    <xf numFmtId="0" fontId="24" fillId="0" borderId="27" xfId="0" applyFont="1" applyBorder="1" applyAlignment="1">
      <alignment vertical="center" wrapText="1"/>
    </xf>
    <xf numFmtId="0" fontId="24" fillId="0" borderId="0" xfId="0" applyFont="1" applyAlignment="1">
      <alignment wrapText="1"/>
    </xf>
    <xf numFmtId="0" fontId="24" fillId="0" borderId="28" xfId="0" applyFont="1" applyBorder="1" applyAlignment="1">
      <alignment vertical="center" wrapText="1"/>
    </xf>
    <xf numFmtId="168" fontId="24" fillId="0" borderId="26" xfId="1" applyNumberFormat="1" applyFont="1" applyBorder="1" applyAlignment="1">
      <alignment vertical="center" wrapText="1"/>
    </xf>
    <xf numFmtId="43" fontId="24" fillId="0" borderId="0" xfId="0" applyNumberFormat="1" applyFont="1"/>
    <xf numFmtId="165" fontId="24" fillId="0" borderId="26" xfId="1" applyFont="1" applyBorder="1" applyAlignment="1">
      <alignment vertical="center" wrapText="1"/>
    </xf>
    <xf numFmtId="0" fontId="24" fillId="0" borderId="18" xfId="0" applyFont="1" applyBorder="1" applyAlignment="1">
      <alignment vertical="center" wrapText="1"/>
    </xf>
    <xf numFmtId="0" fontId="23" fillId="0" borderId="35" xfId="0" applyFont="1" applyBorder="1" applyAlignment="1">
      <alignment vertical="center" wrapText="1"/>
    </xf>
    <xf numFmtId="0" fontId="23" fillId="0" borderId="36" xfId="0" applyFont="1" applyBorder="1" applyAlignment="1">
      <alignment vertical="center" wrapText="1"/>
    </xf>
    <xf numFmtId="0" fontId="24" fillId="0" borderId="37" xfId="0" applyFont="1" applyBorder="1" applyAlignment="1">
      <alignment vertical="center" wrapText="1"/>
    </xf>
    <xf numFmtId="0" fontId="24" fillId="0" borderId="38" xfId="0" applyFont="1" applyBorder="1" applyAlignment="1">
      <alignment vertical="center" wrapText="1"/>
    </xf>
    <xf numFmtId="0" fontId="24" fillId="0" borderId="39" xfId="0" applyFont="1" applyBorder="1" applyAlignment="1">
      <alignment vertical="center" wrapText="1"/>
    </xf>
    <xf numFmtId="0" fontId="23" fillId="0" borderId="25" xfId="0" applyFont="1" applyBorder="1" applyAlignment="1">
      <alignment vertical="center" wrapText="1"/>
    </xf>
    <xf numFmtId="0" fontId="23" fillId="0" borderId="26" xfId="0" applyFont="1" applyBorder="1" applyAlignment="1">
      <alignment vertical="center" wrapText="1"/>
    </xf>
    <xf numFmtId="0" fontId="24" fillId="0" borderId="40" xfId="0" applyFont="1" applyBorder="1"/>
    <xf numFmtId="0" fontId="24" fillId="0" borderId="4" xfId="0" applyFont="1" applyBorder="1"/>
    <xf numFmtId="0" fontId="24" fillId="0" borderId="22" xfId="0" applyFont="1" applyBorder="1"/>
    <xf numFmtId="0" fontId="24" fillId="0" borderId="43" xfId="0" applyFont="1" applyBorder="1"/>
    <xf numFmtId="0" fontId="24" fillId="0" borderId="45" xfId="0" applyFont="1" applyBorder="1"/>
    <xf numFmtId="6" fontId="24" fillId="0" borderId="26" xfId="0" applyNumberFormat="1" applyFont="1"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vertical="center"/>
    </xf>
    <xf numFmtId="0" fontId="24" fillId="0" borderId="0" xfId="0" applyFont="1" applyAlignment="1">
      <alignment vertical="center" wrapText="1"/>
    </xf>
    <xf numFmtId="0" fontId="32" fillId="15" borderId="28" xfId="0" applyFont="1" applyFill="1" applyBorder="1" applyAlignment="1">
      <alignment horizontal="center" vertical="center" wrapText="1"/>
    </xf>
    <xf numFmtId="0" fontId="32" fillId="15" borderId="36" xfId="0" applyFont="1" applyFill="1" applyBorder="1" applyAlignment="1">
      <alignment horizontal="center" vertical="center" wrapText="1"/>
    </xf>
    <xf numFmtId="0" fontId="33" fillId="0" borderId="25" xfId="0" applyFont="1" applyBorder="1" applyAlignment="1">
      <alignment vertical="center" wrapText="1"/>
    </xf>
    <xf numFmtId="0" fontId="33" fillId="0" borderId="26" xfId="0" applyFont="1" applyBorder="1" applyAlignment="1">
      <alignment vertical="center" wrapText="1"/>
    </xf>
    <xf numFmtId="0" fontId="33" fillId="0" borderId="26" xfId="0" applyFont="1" applyBorder="1" applyAlignment="1">
      <alignment horizontal="center" vertical="center" wrapText="1"/>
    </xf>
    <xf numFmtId="0" fontId="33" fillId="0" borderId="0" xfId="0" applyFont="1" applyAlignment="1">
      <alignment vertical="center"/>
    </xf>
    <xf numFmtId="2" fontId="6" fillId="0" borderId="0" xfId="0" applyNumberFormat="1" applyFont="1"/>
    <xf numFmtId="0" fontId="6" fillId="8" borderId="0" xfId="0" applyFont="1" applyFill="1" applyAlignment="1">
      <alignment horizontal="center" vertical="center" wrapText="1"/>
    </xf>
    <xf numFmtId="0" fontId="6" fillId="8" borderId="12"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2"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2" xfId="0" applyFont="1" applyFill="1" applyBorder="1" applyAlignment="1">
      <alignment horizontal="center" vertical="center" wrapText="1"/>
    </xf>
    <xf numFmtId="0" fontId="6" fillId="14" borderId="0" xfId="0" applyFont="1" applyFill="1" applyAlignment="1">
      <alignment horizontal="center" vertical="center" wrapText="1"/>
    </xf>
    <xf numFmtId="0" fontId="6" fillId="14" borderId="12" xfId="0" applyFont="1" applyFill="1" applyBorder="1" applyAlignment="1">
      <alignment horizontal="center" vertical="center" wrapText="1"/>
    </xf>
    <xf numFmtId="2" fontId="19" fillId="3" borderId="3" xfId="0" applyNumberFormat="1" applyFont="1" applyFill="1" applyBorder="1" applyAlignment="1">
      <alignment horizontal="center" vertical="center" wrapText="1"/>
    </xf>
    <xf numFmtId="2" fontId="6" fillId="0" borderId="8" xfId="0" applyNumberFormat="1" applyFont="1" applyBorder="1" applyAlignment="1">
      <alignment horizontal="center" vertical="center"/>
    </xf>
    <xf numFmtId="2" fontId="6" fillId="0" borderId="5" xfId="0" applyNumberFormat="1" applyFont="1" applyBorder="1" applyAlignment="1">
      <alignment horizontal="center" vertical="center"/>
    </xf>
    <xf numFmtId="2" fontId="11" fillId="0" borderId="3" xfId="0" applyNumberFormat="1" applyFont="1" applyBorder="1" applyAlignment="1">
      <alignment horizontal="center" vertical="center" wrapText="1"/>
    </xf>
    <xf numFmtId="0" fontId="6" fillId="5" borderId="0" xfId="0" applyFont="1" applyFill="1" applyAlignment="1">
      <alignment horizontal="center" vertical="top" wrapText="1"/>
    </xf>
    <xf numFmtId="0" fontId="6" fillId="5" borderId="12" xfId="0" applyFont="1" applyFill="1" applyBorder="1" applyAlignment="1">
      <alignment horizontal="center" vertical="top" wrapText="1"/>
    </xf>
    <xf numFmtId="2" fontId="18" fillId="0" borderId="3" xfId="0" applyNumberFormat="1" applyFont="1" applyBorder="1" applyAlignment="1">
      <alignment horizontal="center" vertical="center" wrapText="1"/>
    </xf>
    <xf numFmtId="2" fontId="18" fillId="0" borderId="8" xfId="0" applyNumberFormat="1" applyFont="1" applyBorder="1" applyAlignment="1">
      <alignment horizontal="center" vertical="center" wrapText="1"/>
    </xf>
    <xf numFmtId="2" fontId="6" fillId="3" borderId="0" xfId="0" applyNumberFormat="1" applyFont="1" applyFill="1" applyAlignment="1">
      <alignment horizontal="center"/>
    </xf>
    <xf numFmtId="2" fontId="9" fillId="3" borderId="7" xfId="0" applyNumberFormat="1" applyFont="1" applyFill="1" applyBorder="1" applyAlignment="1">
      <alignment horizontal="center" vertical="center" wrapText="1"/>
    </xf>
    <xf numFmtId="2" fontId="9" fillId="3" borderId="0" xfId="0" applyNumberFormat="1" applyFont="1" applyFill="1" applyAlignment="1">
      <alignment horizontal="center" vertical="center" wrapText="1"/>
    </xf>
    <xf numFmtId="2" fontId="9" fillId="2" borderId="6" xfId="0" applyNumberFormat="1" applyFont="1" applyFill="1" applyBorder="1" applyAlignment="1">
      <alignment horizontal="center" vertical="center" wrapText="1"/>
    </xf>
    <xf numFmtId="2" fontId="9" fillId="2" borderId="0" xfId="0" applyNumberFormat="1" applyFont="1" applyFill="1" applyAlignment="1">
      <alignment horizontal="center" vertical="center" wrapText="1"/>
    </xf>
    <xf numFmtId="2" fontId="8" fillId="0" borderId="3" xfId="0" applyNumberFormat="1" applyFont="1" applyBorder="1" applyAlignment="1">
      <alignment horizontal="center" vertical="center" wrapText="1"/>
    </xf>
    <xf numFmtId="2" fontId="17" fillId="3" borderId="8" xfId="0" applyNumberFormat="1" applyFont="1" applyFill="1" applyBorder="1" applyAlignment="1">
      <alignment horizontal="center" vertical="center" wrapText="1"/>
    </xf>
    <xf numFmtId="2" fontId="17" fillId="3" borderId="9" xfId="0" applyNumberFormat="1" applyFont="1" applyFill="1" applyBorder="1" applyAlignment="1">
      <alignment horizontal="center" vertical="center" wrapText="1"/>
    </xf>
    <xf numFmtId="2" fontId="17" fillId="0" borderId="9" xfId="0" applyNumberFormat="1" applyFont="1" applyBorder="1" applyAlignment="1">
      <alignment horizontal="center" vertical="center"/>
    </xf>
    <xf numFmtId="2" fontId="17" fillId="0" borderId="5" xfId="0" applyNumberFormat="1" applyFont="1" applyBorder="1" applyAlignment="1">
      <alignment horizontal="center" vertical="center"/>
    </xf>
    <xf numFmtId="2" fontId="9" fillId="3" borderId="6" xfId="0" applyNumberFormat="1" applyFont="1" applyFill="1" applyBorder="1" applyAlignment="1">
      <alignment horizontal="center" vertical="center" wrapText="1"/>
    </xf>
    <xf numFmtId="2" fontId="9" fillId="2" borderId="8"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8" fillId="0" borderId="8" xfId="0" applyNumberFormat="1" applyFont="1" applyBorder="1" applyAlignment="1">
      <alignment horizontal="center" vertical="center" wrapText="1"/>
    </xf>
    <xf numFmtId="2" fontId="8" fillId="0" borderId="4" xfId="0" applyNumberFormat="1" applyFont="1" applyBorder="1" applyAlignment="1">
      <alignment horizontal="center" vertical="center" wrapText="1"/>
    </xf>
    <xf numFmtId="2" fontId="9" fillId="3" borderId="8" xfId="0" applyNumberFormat="1" applyFont="1" applyFill="1" applyBorder="1" applyAlignment="1">
      <alignment horizontal="center" vertical="center" wrapText="1"/>
    </xf>
    <xf numFmtId="2" fontId="9" fillId="3" borderId="9" xfId="0" applyNumberFormat="1" applyFont="1" applyFill="1" applyBorder="1" applyAlignment="1">
      <alignment horizontal="center" vertical="center" wrapText="1"/>
    </xf>
    <xf numFmtId="2" fontId="9" fillId="0" borderId="3" xfId="0" applyNumberFormat="1" applyFont="1" applyBorder="1" applyAlignment="1">
      <alignment horizontal="center" vertical="center" wrapText="1"/>
    </xf>
    <xf numFmtId="2" fontId="8" fillId="0" borderId="13"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2" fontId="9" fillId="3" borderId="10" xfId="0" applyNumberFormat="1" applyFont="1" applyFill="1" applyBorder="1" applyAlignment="1">
      <alignment horizontal="center" vertical="center" wrapText="1"/>
    </xf>
    <xf numFmtId="2" fontId="9" fillId="3" borderId="11" xfId="0" applyNumberFormat="1" applyFont="1" applyFill="1" applyBorder="1" applyAlignment="1">
      <alignment horizontal="center" vertical="center" wrapText="1"/>
    </xf>
    <xf numFmtId="2" fontId="13" fillId="0" borderId="3" xfId="0" applyNumberFormat="1" applyFont="1" applyBorder="1" applyAlignment="1">
      <alignment horizontal="center" vertical="center"/>
    </xf>
    <xf numFmtId="2" fontId="7" fillId="0" borderId="7" xfId="0" applyNumberFormat="1" applyFont="1" applyBorder="1" applyAlignment="1">
      <alignment horizontal="center" vertical="center"/>
    </xf>
    <xf numFmtId="2" fontId="7" fillId="0" borderId="0" xfId="0" applyNumberFormat="1" applyFont="1" applyAlignment="1">
      <alignment horizontal="center" vertical="center"/>
    </xf>
    <xf numFmtId="2" fontId="6" fillId="2" borderId="15" xfId="0" applyNumberFormat="1"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2" fontId="13" fillId="4" borderId="3" xfId="0" applyNumberFormat="1" applyFont="1" applyFill="1" applyBorder="1" applyAlignment="1">
      <alignment horizontal="center" vertical="center"/>
    </xf>
    <xf numFmtId="2" fontId="5" fillId="3" borderId="14" xfId="0" applyNumberFormat="1" applyFont="1" applyFill="1" applyBorder="1" applyAlignment="1">
      <alignment horizontal="center" vertical="center" wrapText="1"/>
    </xf>
    <xf numFmtId="2" fontId="5" fillId="3" borderId="2" xfId="0" applyNumberFormat="1" applyFont="1" applyFill="1" applyBorder="1" applyAlignment="1">
      <alignment horizontal="center" vertical="center" wrapText="1"/>
    </xf>
    <xf numFmtId="2" fontId="5" fillId="0" borderId="3" xfId="0" applyNumberFormat="1" applyFont="1" applyBorder="1" applyAlignment="1">
      <alignment horizontal="center" vertical="center" wrapText="1"/>
    </xf>
    <xf numFmtId="166" fontId="4" fillId="0" borderId="8" xfId="2" applyBorder="1" applyAlignment="1">
      <alignment horizontal="center"/>
    </xf>
    <xf numFmtId="166" fontId="4" fillId="0" borderId="5" xfId="2" applyBorder="1" applyAlignment="1">
      <alignment horizontal="center"/>
    </xf>
    <xf numFmtId="2" fontId="13" fillId="0" borderId="3" xfId="0" applyNumberFormat="1" applyFont="1" applyBorder="1" applyAlignment="1">
      <alignment horizontal="center" vertical="center" wrapText="1"/>
    </xf>
    <xf numFmtId="2" fontId="5" fillId="3" borderId="14" xfId="0" applyNumberFormat="1" applyFont="1" applyFill="1" applyBorder="1" applyAlignment="1">
      <alignment horizontal="center" vertical="center"/>
    </xf>
    <xf numFmtId="2" fontId="5" fillId="3" borderId="2" xfId="0" applyNumberFormat="1" applyFont="1" applyFill="1" applyBorder="1" applyAlignment="1">
      <alignment horizontal="center" vertical="center"/>
    </xf>
    <xf numFmtId="2" fontId="5" fillId="0" borderId="14" xfId="0" applyNumberFormat="1" applyFont="1" applyBorder="1" applyAlignment="1">
      <alignment horizontal="center" vertical="center"/>
    </xf>
    <xf numFmtId="2" fontId="5" fillId="0" borderId="2" xfId="0" applyNumberFormat="1" applyFont="1" applyBorder="1" applyAlignment="1">
      <alignment horizontal="center" vertical="center"/>
    </xf>
    <xf numFmtId="0" fontId="0" fillId="0" borderId="3" xfId="0" applyBorder="1"/>
    <xf numFmtId="0" fontId="27" fillId="0" borderId="0" xfId="0" applyFont="1" applyAlignment="1">
      <alignment horizontal="center"/>
    </xf>
    <xf numFmtId="6" fontId="24" fillId="0" borderId="34" xfId="0" applyNumberFormat="1" applyFont="1" applyBorder="1" applyAlignment="1">
      <alignment vertical="center" wrapText="1"/>
    </xf>
    <xf numFmtId="6" fontId="24" fillId="0" borderId="25" xfId="0" applyNumberFormat="1" applyFont="1" applyBorder="1" applyAlignment="1">
      <alignment vertical="center" wrapText="1"/>
    </xf>
    <xf numFmtId="0" fontId="24" fillId="0" borderId="30" xfId="0" applyFont="1" applyBorder="1" applyAlignment="1">
      <alignment vertical="center" wrapText="1"/>
    </xf>
    <xf numFmtId="0" fontId="24" fillId="0" borderId="25" xfId="0" applyFont="1" applyBorder="1" applyAlignment="1">
      <alignment vertical="center" wrapText="1"/>
    </xf>
    <xf numFmtId="0" fontId="24" fillId="0" borderId="34" xfId="0" applyFont="1" applyBorder="1" applyAlignment="1">
      <alignment vertical="center" wrapText="1"/>
    </xf>
    <xf numFmtId="0" fontId="24" fillId="0" borderId="30"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24" xfId="0" applyFont="1" applyBorder="1" applyAlignment="1">
      <alignment vertical="center" wrapText="1"/>
    </xf>
    <xf numFmtId="0" fontId="24" fillId="0" borderId="29" xfId="0" applyFont="1" applyBorder="1" applyAlignment="1">
      <alignment vertical="center" wrapText="1"/>
    </xf>
    <xf numFmtId="0" fontId="24" fillId="0" borderId="36" xfId="0" applyFont="1" applyBorder="1" applyAlignment="1">
      <alignment vertical="center"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25" xfId="0" applyFont="1" applyBorder="1" applyAlignment="1">
      <alignment horizontal="center" vertical="center" wrapText="1"/>
    </xf>
    <xf numFmtId="0" fontId="32" fillId="16" borderId="30" xfId="0" applyFont="1" applyFill="1" applyBorder="1" applyAlignment="1">
      <alignment vertical="center" wrapText="1"/>
    </xf>
    <xf numFmtId="0" fontId="32" fillId="16" borderId="41" xfId="0" applyFont="1" applyFill="1" applyBorder="1" applyAlignment="1">
      <alignment vertical="center" wrapText="1"/>
    </xf>
    <xf numFmtId="0" fontId="32" fillId="16" borderId="42" xfId="0" applyFont="1" applyFill="1" applyBorder="1" applyAlignment="1">
      <alignment vertical="center" wrapText="1"/>
    </xf>
    <xf numFmtId="0" fontId="32" fillId="16" borderId="44" xfId="0" applyFont="1" applyFill="1" applyBorder="1" applyAlignment="1">
      <alignment horizontal="center" vertical="center" wrapText="1"/>
    </xf>
    <xf numFmtId="0" fontId="32" fillId="16" borderId="27" xfId="0" applyFont="1" applyFill="1" applyBorder="1" applyAlignment="1">
      <alignment horizontal="center" vertical="center" wrapText="1"/>
    </xf>
    <xf numFmtId="0" fontId="32" fillId="16" borderId="26" xfId="0" applyFont="1" applyFill="1" applyBorder="1" applyAlignment="1">
      <alignment horizontal="center" vertical="center" wrapText="1"/>
    </xf>
    <xf numFmtId="0" fontId="32" fillId="0" borderId="0" xfId="0" applyFont="1" applyAlignment="1">
      <alignment horizontal="center" vertical="center"/>
    </xf>
    <xf numFmtId="0" fontId="33" fillId="0" borderId="0" xfId="0" applyFont="1" applyAlignment="1">
      <alignment horizontal="center" vertical="center" wrapText="1"/>
    </xf>
    <xf numFmtId="0" fontId="32" fillId="16" borderId="44" xfId="0" applyFont="1" applyFill="1" applyBorder="1" applyAlignment="1">
      <alignment horizontal="left" vertical="center" wrapText="1" indent="1"/>
    </xf>
    <xf numFmtId="0" fontId="32" fillId="16" borderId="27" xfId="0" applyFont="1" applyFill="1" applyBorder="1" applyAlignment="1">
      <alignment horizontal="left" vertical="center" wrapText="1" indent="1"/>
    </xf>
    <xf numFmtId="0" fontId="32" fillId="16" borderId="26" xfId="0" applyFont="1" applyFill="1" applyBorder="1" applyAlignment="1">
      <alignment horizontal="left" vertical="center" wrapText="1" indent="1"/>
    </xf>
  </cellXfs>
  <cellStyles count="4">
    <cellStyle name="Comma" xfId="1" builtinId="3"/>
    <cellStyle name="Currency" xfId="3" builtinId="4"/>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jpg"/></Relationships>
</file>

<file path=xl/drawings/_rels/drawing7.xml.rels><?xml version="1.0" encoding="UTF-8" standalone="yes"?>
<Relationships xmlns="http://schemas.openxmlformats.org/package/2006/relationships"><Relationship Id="rId1" Type="http://schemas.openxmlformats.org/officeDocument/2006/relationships/image" Target="../media/image7.jp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518160</xdr:colOff>
      <xdr:row>6</xdr:row>
      <xdr:rowOff>7620</xdr:rowOff>
    </xdr:to>
    <xdr:pic>
      <xdr:nvPicPr>
        <xdr:cNvPr id="4" name="Picture 2" descr="Mopani">
          <a:extLst>
            <a:ext uri="{FF2B5EF4-FFF2-40B4-BE49-F238E27FC236}">
              <a16:creationId xmlns:a16="http://schemas.microsoft.com/office/drawing/2014/main" id="{30532F3D-CAF8-1A4C-D3E7-E2D4C0FA0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2776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137160</xdr:colOff>
      <xdr:row>2</xdr:row>
      <xdr:rowOff>157844</xdr:rowOff>
    </xdr:from>
    <xdr:to>
      <xdr:col>8</xdr:col>
      <xdr:colOff>1203960</xdr:colOff>
      <xdr:row>13</xdr:row>
      <xdr:rowOff>106680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4760" y="759824"/>
          <a:ext cx="3246120" cy="1960516"/>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0</xdr:row>
      <xdr:rowOff>30481</xdr:rowOff>
    </xdr:from>
    <xdr:to>
      <xdr:col>1</xdr:col>
      <xdr:colOff>975360</xdr:colOff>
      <xdr:row>3</xdr:row>
      <xdr:rowOff>175261</xdr:rowOff>
    </xdr:to>
    <xdr:pic>
      <xdr:nvPicPr>
        <xdr:cNvPr id="3" name="Google Shape;114;p1">
          <a:extLst>
            <a:ext uri="{FF2B5EF4-FFF2-40B4-BE49-F238E27FC236}">
              <a16:creationId xmlns:a16="http://schemas.microsoft.com/office/drawing/2014/main" id="{C8445EBC-BC78-D80D-E2AB-FE3822C31780}"/>
            </a:ext>
          </a:extLst>
        </xdr:cNvPr>
        <xdr:cNvPicPr preferRelativeResize="0"/>
      </xdr:nvPicPr>
      <xdr:blipFill rotWithShape="1">
        <a:blip xmlns:r="http://schemas.openxmlformats.org/officeDocument/2006/relationships" r:embed="rId1">
          <a:alphaModFix/>
        </a:blip>
        <a:srcRect/>
        <a:stretch/>
      </xdr:blipFill>
      <xdr:spPr>
        <a:xfrm>
          <a:off x="83820" y="30481"/>
          <a:ext cx="1600200" cy="69342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106680</xdr:colOff>
      <xdr:row>0</xdr:row>
      <xdr:rowOff>83820</xdr:rowOff>
    </xdr:from>
    <xdr:to>
      <xdr:col>1</xdr:col>
      <xdr:colOff>536546</xdr:colOff>
      <xdr:row>4</xdr:row>
      <xdr:rowOff>15239</xdr:rowOff>
    </xdr:to>
    <xdr:pic>
      <xdr:nvPicPr>
        <xdr:cNvPr id="3" name="Picture 3">
          <a:extLst>
            <a:ext uri="{FF2B5EF4-FFF2-40B4-BE49-F238E27FC236}">
              <a16:creationId xmlns:a16="http://schemas.microsoft.com/office/drawing/2014/main" id="{6A072577-E761-445D-B40D-CAA08D11A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83820"/>
          <a:ext cx="1138526" cy="662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xdr:colOff>
      <xdr:row>0</xdr:row>
      <xdr:rowOff>144780</xdr:rowOff>
    </xdr:from>
    <xdr:to>
      <xdr:col>1</xdr:col>
      <xdr:colOff>464372</xdr:colOff>
      <xdr:row>4</xdr:row>
      <xdr:rowOff>0</xdr:rowOff>
    </xdr:to>
    <xdr:pic>
      <xdr:nvPicPr>
        <xdr:cNvPr id="3" name="Picture 2">
          <a:extLst>
            <a:ext uri="{FF2B5EF4-FFF2-40B4-BE49-F238E27FC236}">
              <a16:creationId xmlns:a16="http://schemas.microsoft.com/office/drawing/2014/main" id="{CAAB483B-0E5D-DC36-2B0D-D181F706D7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 y="144780"/>
          <a:ext cx="1104452" cy="58674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4</xdr:row>
      <xdr:rowOff>76200</xdr:rowOff>
    </xdr:to>
    <xdr:pic>
      <xdr:nvPicPr>
        <xdr:cNvPr id="3" name="Google Shape;115;p1">
          <a:extLst>
            <a:ext uri="{FF2B5EF4-FFF2-40B4-BE49-F238E27FC236}">
              <a16:creationId xmlns:a16="http://schemas.microsoft.com/office/drawing/2014/main" id="{E4F59BF0-9947-469A-2F3E-65D5C499AA2B}"/>
            </a:ext>
          </a:extLst>
        </xdr:cNvPr>
        <xdr:cNvPicPr preferRelativeResize="0"/>
      </xdr:nvPicPr>
      <xdr:blipFill rotWithShape="1">
        <a:blip xmlns:r="http://schemas.openxmlformats.org/officeDocument/2006/relationships" r:embed="rId1">
          <a:alphaModFix/>
        </a:blip>
        <a:srcRect/>
        <a:stretch/>
      </xdr:blipFill>
      <xdr:spPr>
        <a:xfrm>
          <a:off x="0" y="0"/>
          <a:ext cx="1013460" cy="80772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198120</xdr:colOff>
      <xdr:row>4</xdr:row>
      <xdr:rowOff>152399</xdr:rowOff>
    </xdr:to>
    <xdr:pic>
      <xdr:nvPicPr>
        <xdr:cNvPr id="3" name="Google Shape;116;p1">
          <a:extLst>
            <a:ext uri="{FF2B5EF4-FFF2-40B4-BE49-F238E27FC236}">
              <a16:creationId xmlns:a16="http://schemas.microsoft.com/office/drawing/2014/main" id="{A2801EB5-7363-AF5F-28CB-95316E533204}"/>
            </a:ext>
          </a:extLst>
        </xdr:cNvPr>
        <xdr:cNvPicPr preferRelativeResize="0"/>
      </xdr:nvPicPr>
      <xdr:blipFill rotWithShape="1">
        <a:blip xmlns:r="http://schemas.openxmlformats.org/officeDocument/2006/relationships" r:embed="rId1">
          <a:alphaModFix/>
        </a:blip>
        <a:srcRect/>
        <a:stretch/>
      </xdr:blipFill>
      <xdr:spPr>
        <a:xfrm>
          <a:off x="0" y="0"/>
          <a:ext cx="906780" cy="883919"/>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876300</xdr:colOff>
      <xdr:row>1</xdr:row>
      <xdr:rowOff>91440</xdr:rowOff>
    </xdr:to>
    <xdr:pic>
      <xdr:nvPicPr>
        <xdr:cNvPr id="5" name="Picture 4">
          <a:extLst>
            <a:ext uri="{FF2B5EF4-FFF2-40B4-BE49-F238E27FC236}">
              <a16:creationId xmlns:a16="http://schemas.microsoft.com/office/drawing/2014/main" id="{55A29296-163F-4FB1-9217-0DDE940E9AB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0"/>
          <a:ext cx="876300" cy="274320"/>
        </a:xfrm>
        <a:prstGeom prst="rect">
          <a:avLst/>
        </a:prstGeom>
        <a:noFill/>
      </xdr:spPr>
    </xdr:pic>
    <xdr:clientData/>
  </xdr:twoCellAnchor>
  <xdr:twoCellAnchor editAs="oneCell">
    <xdr:from>
      <xdr:col>2</xdr:col>
      <xdr:colOff>0</xdr:colOff>
      <xdr:row>0</xdr:row>
      <xdr:rowOff>0</xdr:rowOff>
    </xdr:from>
    <xdr:to>
      <xdr:col>2</xdr:col>
      <xdr:colOff>876300</xdr:colOff>
      <xdr:row>1</xdr:row>
      <xdr:rowOff>76200</xdr:rowOff>
    </xdr:to>
    <xdr:pic>
      <xdr:nvPicPr>
        <xdr:cNvPr id="7" name="Picture 6">
          <a:extLst>
            <a:ext uri="{FF2B5EF4-FFF2-40B4-BE49-F238E27FC236}">
              <a16:creationId xmlns:a16="http://schemas.microsoft.com/office/drawing/2014/main" id="{D0AF80C9-59C7-43D4-B233-C35B26AAC6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0"/>
          <a:ext cx="876300" cy="27432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6</xdr:col>
      <xdr:colOff>15240</xdr:colOff>
      <xdr:row>2</xdr:row>
      <xdr:rowOff>91440</xdr:rowOff>
    </xdr:to>
    <xdr:pic>
      <xdr:nvPicPr>
        <xdr:cNvPr id="2" name="Picture 1">
          <a:extLst>
            <a:ext uri="{FF2B5EF4-FFF2-40B4-BE49-F238E27FC236}">
              <a16:creationId xmlns:a16="http://schemas.microsoft.com/office/drawing/2014/main" id="{E17DCF2B-A2F6-4324-A332-156AD07E2F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87640" y="457200"/>
          <a:ext cx="876300" cy="27432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891540</xdr:colOff>
      <xdr:row>1</xdr:row>
      <xdr:rowOff>89535</xdr:rowOff>
    </xdr:to>
    <xdr:pic>
      <xdr:nvPicPr>
        <xdr:cNvPr id="3" name="Picture 2">
          <a:extLst>
            <a:ext uri="{FF2B5EF4-FFF2-40B4-BE49-F238E27FC236}">
              <a16:creationId xmlns:a16="http://schemas.microsoft.com/office/drawing/2014/main" id="{AF77B5B5-B763-4BD6-A901-A5E3A5E84E5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4900" y="0"/>
          <a:ext cx="876300" cy="272415"/>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876300</xdr:colOff>
      <xdr:row>2</xdr:row>
      <xdr:rowOff>89965</xdr:rowOff>
    </xdr:to>
    <xdr:pic>
      <xdr:nvPicPr>
        <xdr:cNvPr id="2" name="Picture 1">
          <a:extLst>
            <a:ext uri="{FF2B5EF4-FFF2-40B4-BE49-F238E27FC236}">
              <a16:creationId xmlns:a16="http://schemas.microsoft.com/office/drawing/2014/main" id="{8C773D9C-7908-4A11-B9B8-EF04EA1539F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2480" y="182880"/>
          <a:ext cx="876300" cy="272845"/>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Tebogo Mojela" id="{C2F90AD7-7805-4570-BA03-3E26AC47C96F}" userId="S::MojelaTD@mopani.gov.za::cc9e9f26-0303-4280-8629-0ec47bd7fcbe" providerId="AD"/>
  <person displayName="Reuben Thapelo Mochapo" id="{00152064-2C90-420F-9F52-F2D5433EEDD1}" userId="S::MochapoRT@mopani.gov.za::dcd17543-eade-46c0-9099-a4fa08a3877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9" dT="2026-05-19T11:24:56.16" personId="{C2F90AD7-7805-4570-BA03-3E26AC47C96F}" id="{AE96AE39-5B7A-48FE-B496-417181B16D33}">
    <text>Why KM (KILOMETRES ?</text>
  </threadedComment>
  <threadedComment ref="A69" dT="2026-05-21T09:05:08.97" personId="{00152064-2C90-420F-9F52-F2D5433EEDD1}" id="{31CCDC98-2EB3-4C09-94C2-A929054F41D1}" parentId="{AE96AE39-5B7A-48FE-B496-417181B16D33}">
    <text>Kilometres is the transport charge for the special order of supply of water and sewer services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FFDE9-D6B7-4C2E-99F4-54A06B70AEA8}">
  <sheetPr>
    <pageSetUpPr fitToPage="1"/>
  </sheetPr>
  <dimension ref="A1:E32"/>
  <sheetViews>
    <sheetView tabSelected="1" workbookViewId="0">
      <selection activeCell="K20" sqref="K20:L20"/>
    </sheetView>
  </sheetViews>
  <sheetFormatPr defaultRowHeight="14.4" x14ac:dyDescent="0.3"/>
  <sheetData>
    <row r="1" spans="1:5" x14ac:dyDescent="0.3">
      <c r="A1" t="s">
        <v>308</v>
      </c>
      <c r="C1" t="s">
        <v>301</v>
      </c>
    </row>
    <row r="2" spans="1:5" x14ac:dyDescent="0.3">
      <c r="C2" t="s">
        <v>309</v>
      </c>
      <c r="E2" t="s">
        <v>302</v>
      </c>
    </row>
    <row r="3" spans="1:5" x14ac:dyDescent="0.3">
      <c r="C3" t="s">
        <v>310</v>
      </c>
      <c r="E3" t="s">
        <v>303</v>
      </c>
    </row>
    <row r="4" spans="1:5" x14ac:dyDescent="0.3">
      <c r="C4">
        <v>826</v>
      </c>
      <c r="E4" t="s">
        <v>311</v>
      </c>
    </row>
    <row r="5" spans="1:5" x14ac:dyDescent="0.3">
      <c r="B5" t="s">
        <v>224</v>
      </c>
    </row>
    <row r="9" spans="1:5" x14ac:dyDescent="0.3">
      <c r="A9" t="s">
        <v>304</v>
      </c>
    </row>
    <row r="11" spans="1:5" x14ac:dyDescent="0.3">
      <c r="A11" t="s">
        <v>322</v>
      </c>
    </row>
    <row r="12" spans="1:5" x14ac:dyDescent="0.3">
      <c r="A12" t="s">
        <v>323</v>
      </c>
    </row>
    <row r="13" spans="1:5" x14ac:dyDescent="0.3">
      <c r="A13" t="s">
        <v>312</v>
      </c>
    </row>
    <row r="15" spans="1:5" x14ac:dyDescent="0.3">
      <c r="A15" t="s">
        <v>305</v>
      </c>
    </row>
    <row r="17" spans="1:2" x14ac:dyDescent="0.3">
      <c r="A17" t="s">
        <v>313</v>
      </c>
    </row>
    <row r="18" spans="1:2" x14ac:dyDescent="0.3">
      <c r="A18" t="s">
        <v>314</v>
      </c>
    </row>
    <row r="19" spans="1:2" x14ac:dyDescent="0.3">
      <c r="A19" t="s">
        <v>315</v>
      </c>
    </row>
    <row r="20" spans="1:2" x14ac:dyDescent="0.3">
      <c r="A20" t="s">
        <v>316</v>
      </c>
    </row>
    <row r="21" spans="1:2" x14ac:dyDescent="0.3">
      <c r="A21" t="s">
        <v>317</v>
      </c>
    </row>
    <row r="22" spans="1:2" x14ac:dyDescent="0.3">
      <c r="A22" t="s">
        <v>318</v>
      </c>
    </row>
    <row r="23" spans="1:2" x14ac:dyDescent="0.3">
      <c r="A23" t="s">
        <v>319</v>
      </c>
    </row>
    <row r="24" spans="1:2" x14ac:dyDescent="0.3">
      <c r="A24" t="s">
        <v>320</v>
      </c>
    </row>
    <row r="25" spans="1:2" x14ac:dyDescent="0.3">
      <c r="A25" t="s">
        <v>321</v>
      </c>
    </row>
    <row r="31" spans="1:2" x14ac:dyDescent="0.3">
      <c r="A31" s="10" t="s">
        <v>306</v>
      </c>
      <c r="B31" s="10"/>
    </row>
    <row r="32" spans="1:2" x14ac:dyDescent="0.3">
      <c r="A32" s="10" t="s">
        <v>307</v>
      </c>
      <c r="B32" s="10"/>
    </row>
  </sheetData>
  <pageMargins left="0.7" right="0.7" top="0.75" bottom="0.75" header="0.3" footer="0.3"/>
  <pageSetup scale="9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3" tint="0.79998168889431442"/>
    <pageSetUpPr fitToPage="1"/>
  </sheetPr>
  <dimension ref="A2:G29"/>
  <sheetViews>
    <sheetView zoomScaleNormal="100" zoomScaleSheetLayoutView="100" workbookViewId="0">
      <selection activeCell="G30" sqref="G30"/>
    </sheetView>
  </sheetViews>
  <sheetFormatPr defaultRowHeight="14.4" x14ac:dyDescent="0.3"/>
  <cols>
    <col min="7" max="7" width="11.44140625" customWidth="1"/>
    <col min="8" max="8" width="20.33203125" customWidth="1"/>
    <col min="9" max="9" width="83.44140625" customWidth="1"/>
  </cols>
  <sheetData>
    <row r="2" spans="1:7" ht="33" x14ac:dyDescent="0.6">
      <c r="A2" s="1"/>
      <c r="F2" s="2" t="s">
        <v>0</v>
      </c>
      <c r="G2" s="1"/>
    </row>
    <row r="3" spans="1:7" x14ac:dyDescent="0.3">
      <c r="A3" s="1"/>
    </row>
    <row r="20" spans="2:6" ht="24.6" x14ac:dyDescent="0.4">
      <c r="D20" s="3" t="s">
        <v>280</v>
      </c>
      <c r="F20" s="3"/>
    </row>
    <row r="22" spans="2:6" ht="24.6" x14ac:dyDescent="0.4">
      <c r="F22" s="3" t="s">
        <v>85</v>
      </c>
    </row>
    <row r="29" spans="2:6" ht="24.6" x14ac:dyDescent="0.4">
      <c r="B29" s="3"/>
      <c r="D29" s="3"/>
    </row>
  </sheetData>
  <pageMargins left="0.7" right="0.7" top="0.75" bottom="0.75" header="0.3" footer="0.3"/>
  <pageSetup paperSize="9" scale="51"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04FD7-D2E4-4012-8480-5B35A258B5B2}">
  <sheetPr>
    <tabColor theme="3" tint="0.39997558519241921"/>
  </sheetPr>
  <dimension ref="A4:V149"/>
  <sheetViews>
    <sheetView topLeftCell="K29" workbookViewId="0">
      <selection activeCell="P47" sqref="P47"/>
    </sheetView>
  </sheetViews>
  <sheetFormatPr defaultRowHeight="14.4" x14ac:dyDescent="0.3"/>
  <cols>
    <col min="1" max="1" width="10.33203125" customWidth="1"/>
    <col min="2" max="2" width="78.5546875" customWidth="1"/>
    <col min="3" max="3" width="17" style="35" customWidth="1"/>
    <col min="4" max="4" width="13.6640625" style="36" customWidth="1"/>
    <col min="5" max="5" width="12.88671875" style="35" customWidth="1"/>
    <col min="6" max="6" width="18.77734375" style="35" customWidth="1"/>
    <col min="7" max="7" width="17" customWidth="1"/>
    <col min="8" max="8" width="13.6640625" style="21" customWidth="1"/>
    <col min="9" max="9" width="12.88671875" customWidth="1"/>
    <col min="10" max="10" width="18.77734375" customWidth="1"/>
    <col min="11" max="11" width="17" customWidth="1"/>
    <col min="12" max="12" width="13.6640625" style="21" customWidth="1"/>
    <col min="13" max="13" width="12.88671875" customWidth="1"/>
    <col min="14" max="14" width="18.77734375" customWidth="1"/>
    <col min="15" max="15" width="17" customWidth="1"/>
    <col min="16" max="16" width="13.6640625" style="21" customWidth="1"/>
    <col min="17" max="17" width="12.88671875" customWidth="1"/>
    <col min="18" max="18" width="18.77734375" customWidth="1"/>
    <col min="19" max="19" width="17" customWidth="1"/>
    <col min="20" max="20" width="13.6640625" style="21" customWidth="1"/>
    <col min="21" max="21" width="12.88671875" customWidth="1"/>
    <col min="22" max="22" width="18.77734375" customWidth="1"/>
  </cols>
  <sheetData>
    <row r="4" spans="1:22" x14ac:dyDescent="0.3">
      <c r="A4" s="5"/>
      <c r="B4" s="5"/>
      <c r="C4" s="32"/>
      <c r="D4" s="33"/>
      <c r="E4" s="32"/>
      <c r="F4" s="32"/>
      <c r="G4" s="26"/>
      <c r="H4" s="27"/>
      <c r="I4" s="26"/>
      <c r="J4" s="26"/>
      <c r="K4" s="26"/>
      <c r="L4" s="27"/>
      <c r="M4" s="26"/>
      <c r="N4" s="26"/>
      <c r="O4" s="26"/>
      <c r="P4" s="27"/>
      <c r="Q4" s="26"/>
      <c r="R4" s="26"/>
      <c r="S4" s="26"/>
      <c r="T4" s="27"/>
      <c r="U4" s="26"/>
      <c r="V4" s="26"/>
    </row>
    <row r="5" spans="1:22" ht="15" thickBot="1" x14ac:dyDescent="0.35">
      <c r="A5" s="5"/>
      <c r="B5" s="5"/>
      <c r="C5" s="32"/>
      <c r="D5" s="33"/>
      <c r="E5" s="32"/>
      <c r="F5" s="32"/>
      <c r="G5" s="26"/>
      <c r="H5" s="27"/>
      <c r="I5" s="26"/>
      <c r="J5" s="26"/>
      <c r="K5" s="26"/>
      <c r="L5" s="27"/>
      <c r="M5" s="26"/>
      <c r="N5" s="26"/>
      <c r="O5" s="26"/>
      <c r="P5" s="27"/>
      <c r="Q5" s="26"/>
      <c r="R5" s="26"/>
      <c r="S5" s="26"/>
      <c r="T5" s="27"/>
      <c r="U5" s="26"/>
      <c r="V5" s="26"/>
    </row>
    <row r="6" spans="1:22" ht="15" thickBot="1" x14ac:dyDescent="0.35">
      <c r="A6" s="235" t="s">
        <v>96</v>
      </c>
      <c r="B6" s="236"/>
      <c r="C6" s="197" t="s">
        <v>124</v>
      </c>
      <c r="D6" s="197"/>
      <c r="E6" s="197"/>
      <c r="F6" s="197"/>
      <c r="G6" s="185" t="s">
        <v>126</v>
      </c>
      <c r="H6" s="185"/>
      <c r="I6" s="185"/>
      <c r="J6" s="185"/>
      <c r="K6" s="187" t="s">
        <v>127</v>
      </c>
      <c r="L6" s="187"/>
      <c r="M6" s="187"/>
      <c r="N6" s="187"/>
      <c r="O6" s="189" t="s">
        <v>128</v>
      </c>
      <c r="P6" s="189"/>
      <c r="Q6" s="189"/>
      <c r="R6" s="189"/>
      <c r="S6" s="191" t="s">
        <v>125</v>
      </c>
      <c r="T6" s="191"/>
      <c r="U6" s="191"/>
      <c r="V6" s="191"/>
    </row>
    <row r="7" spans="1:22" x14ac:dyDescent="0.3">
      <c r="A7" s="237" t="s">
        <v>35</v>
      </c>
      <c r="B7" s="238"/>
      <c r="C7" s="198"/>
      <c r="D7" s="198"/>
      <c r="E7" s="198"/>
      <c r="F7" s="198"/>
      <c r="G7" s="186"/>
      <c r="H7" s="186"/>
      <c r="I7" s="186"/>
      <c r="J7" s="186"/>
      <c r="K7" s="188"/>
      <c r="L7" s="188"/>
      <c r="M7" s="188"/>
      <c r="N7" s="188"/>
      <c r="O7" s="190"/>
      <c r="P7" s="190"/>
      <c r="Q7" s="190"/>
      <c r="R7" s="190"/>
      <c r="S7" s="192"/>
      <c r="T7" s="192"/>
      <c r="U7" s="192"/>
      <c r="V7" s="192"/>
    </row>
    <row r="8" spans="1:22" ht="57.6" x14ac:dyDescent="0.3">
      <c r="A8" s="231" t="s">
        <v>95</v>
      </c>
      <c r="B8" s="231"/>
      <c r="C8" s="46" t="s">
        <v>84</v>
      </c>
      <c r="D8" s="47" t="s">
        <v>92</v>
      </c>
      <c r="E8" s="47" t="s">
        <v>94</v>
      </c>
      <c r="F8" s="47" t="s">
        <v>93</v>
      </c>
      <c r="G8" s="57" t="s">
        <v>120</v>
      </c>
      <c r="H8" s="58" t="s">
        <v>121</v>
      </c>
      <c r="I8" s="58" t="s">
        <v>122</v>
      </c>
      <c r="J8" s="58" t="s">
        <v>123</v>
      </c>
      <c r="K8" s="69" t="s">
        <v>116</v>
      </c>
      <c r="L8" s="70" t="s">
        <v>117</v>
      </c>
      <c r="M8" s="70" t="s">
        <v>118</v>
      </c>
      <c r="N8" s="70" t="s">
        <v>119</v>
      </c>
      <c r="O8" s="81" t="s">
        <v>112</v>
      </c>
      <c r="P8" s="82" t="s">
        <v>113</v>
      </c>
      <c r="Q8" s="82" t="s">
        <v>114</v>
      </c>
      <c r="R8" s="82" t="s">
        <v>115</v>
      </c>
      <c r="S8" s="93" t="s">
        <v>108</v>
      </c>
      <c r="T8" s="94" t="s">
        <v>109</v>
      </c>
      <c r="U8" s="94" t="s">
        <v>110</v>
      </c>
      <c r="V8" s="94" t="s">
        <v>111</v>
      </c>
    </row>
    <row r="9" spans="1:22" x14ac:dyDescent="0.3">
      <c r="A9" s="239"/>
      <c r="B9" s="239"/>
      <c r="C9" s="48">
        <v>8943.4649855800017</v>
      </c>
      <c r="D9" s="49">
        <f>C9*3.7/100+C9</f>
        <v>9274.3731900464609</v>
      </c>
      <c r="E9" s="50">
        <f>D9*1.033</f>
        <v>9580.4275053179936</v>
      </c>
      <c r="F9" s="50">
        <f>E9*1.032</f>
        <v>9887.0011854881704</v>
      </c>
      <c r="G9" s="59">
        <v>8943.4649855800017</v>
      </c>
      <c r="H9" s="60">
        <f>G9*3.7/100+G9</f>
        <v>9274.3731900464609</v>
      </c>
      <c r="I9" s="61">
        <f>H9*1.033</f>
        <v>9580.4275053179936</v>
      </c>
      <c r="J9" s="61">
        <f>I9*1.032</f>
        <v>9887.0011854881704</v>
      </c>
      <c r="K9" s="71">
        <v>8943.4649855800017</v>
      </c>
      <c r="L9" s="72">
        <f>K9*3.7/100+K9</f>
        <v>9274.3731900464609</v>
      </c>
      <c r="M9" s="73">
        <f>L9*1.033</f>
        <v>9580.4275053179936</v>
      </c>
      <c r="N9" s="73">
        <f>M9*1.032</f>
        <v>9887.0011854881704</v>
      </c>
      <c r="O9" s="83">
        <v>8943.4649855800017</v>
      </c>
      <c r="P9" s="84">
        <f>O9*3.7/100+O9</f>
        <v>9274.3731900464609</v>
      </c>
      <c r="Q9" s="85">
        <f>P9*1.033</f>
        <v>9580.4275053179936</v>
      </c>
      <c r="R9" s="85">
        <f>Q9*1.032</f>
        <v>9887.0011854881704</v>
      </c>
      <c r="S9" s="95">
        <v>8943.4649855800017</v>
      </c>
      <c r="T9" s="96">
        <f>S9*3.7/100+S9</f>
        <v>9274.3731900464609</v>
      </c>
      <c r="U9" s="97">
        <f>T9*1.033</f>
        <v>9580.4275053179936</v>
      </c>
      <c r="V9" s="97">
        <f>U9*1.032</f>
        <v>9887.0011854881704</v>
      </c>
    </row>
    <row r="10" spans="1:22" x14ac:dyDescent="0.3">
      <c r="A10" s="223" t="s">
        <v>3</v>
      </c>
      <c r="B10" s="223"/>
      <c r="C10" s="48">
        <v>16215.1647493</v>
      </c>
      <c r="D10" s="49">
        <f>C10*3.7/100+C10</f>
        <v>16815.1258450241</v>
      </c>
      <c r="E10" s="50">
        <f t="shared" ref="E10:E13" si="0">D10*1.033</f>
        <v>17370.024997909895</v>
      </c>
      <c r="F10" s="50">
        <f t="shared" ref="F10:F13" si="1">E10*1.032</f>
        <v>17925.865797843013</v>
      </c>
      <c r="G10" s="59">
        <v>16215.1647493</v>
      </c>
      <c r="H10" s="60">
        <f>G10*3.7/100+G10</f>
        <v>16815.1258450241</v>
      </c>
      <c r="I10" s="61">
        <f t="shared" ref="I10:I13" si="2">H10*1.033</f>
        <v>17370.024997909895</v>
      </c>
      <c r="J10" s="61">
        <f t="shared" ref="J10:J13" si="3">I10*1.032</f>
        <v>17925.865797843013</v>
      </c>
      <c r="K10" s="71">
        <v>16215.1647493</v>
      </c>
      <c r="L10" s="72">
        <f>K10*3.7/100+K10</f>
        <v>16815.1258450241</v>
      </c>
      <c r="M10" s="73">
        <f t="shared" ref="M10:M13" si="4">L10*1.033</f>
        <v>17370.024997909895</v>
      </c>
      <c r="N10" s="73">
        <f t="shared" ref="N10:N13" si="5">M10*1.032</f>
        <v>17925.865797843013</v>
      </c>
      <c r="O10" s="83">
        <v>16215.1647493</v>
      </c>
      <c r="P10" s="84">
        <f>O10*3.7/100+O10</f>
        <v>16815.1258450241</v>
      </c>
      <c r="Q10" s="85">
        <f t="shared" ref="Q10:Q13" si="6">P10*1.033</f>
        <v>17370.024997909895</v>
      </c>
      <c r="R10" s="85">
        <f t="shared" ref="R10:R13" si="7">Q10*1.032</f>
        <v>17925.865797843013</v>
      </c>
      <c r="S10" s="95">
        <v>16215.1647493</v>
      </c>
      <c r="T10" s="96">
        <f>S10*3.7/100+S10</f>
        <v>16815.1258450241</v>
      </c>
      <c r="U10" s="97">
        <f t="shared" ref="U10:U13" si="8">T10*1.033</f>
        <v>17370.024997909895</v>
      </c>
      <c r="V10" s="97">
        <f t="shared" ref="V10:V13" si="9">U10*1.032</f>
        <v>17925.865797843013</v>
      </c>
    </row>
    <row r="11" spans="1:22" x14ac:dyDescent="0.3">
      <c r="A11" s="223" t="s">
        <v>4</v>
      </c>
      <c r="B11" s="223"/>
      <c r="C11" s="48">
        <v>19586.8617032</v>
      </c>
      <c r="D11" s="49">
        <f>C11*3.7/100+C11</f>
        <v>20311.575586218401</v>
      </c>
      <c r="E11" s="50">
        <f t="shared" si="0"/>
        <v>20981.857580563606</v>
      </c>
      <c r="F11" s="50">
        <f t="shared" si="1"/>
        <v>21653.277023141643</v>
      </c>
      <c r="G11" s="59">
        <v>19586.8617032</v>
      </c>
      <c r="H11" s="60">
        <f>G11*3.7/100+G11</f>
        <v>20311.575586218401</v>
      </c>
      <c r="I11" s="61">
        <f t="shared" si="2"/>
        <v>20981.857580563606</v>
      </c>
      <c r="J11" s="61">
        <f t="shared" si="3"/>
        <v>21653.277023141643</v>
      </c>
      <c r="K11" s="71">
        <v>19586.8617032</v>
      </c>
      <c r="L11" s="72">
        <f>K11*3.7/100+K11</f>
        <v>20311.575586218401</v>
      </c>
      <c r="M11" s="73">
        <f t="shared" si="4"/>
        <v>20981.857580563606</v>
      </c>
      <c r="N11" s="73">
        <f t="shared" si="5"/>
        <v>21653.277023141643</v>
      </c>
      <c r="O11" s="83">
        <v>19586.8617032</v>
      </c>
      <c r="P11" s="84">
        <f>O11*3.7/100+O11</f>
        <v>20311.575586218401</v>
      </c>
      <c r="Q11" s="85">
        <f t="shared" si="6"/>
        <v>20981.857580563606</v>
      </c>
      <c r="R11" s="85">
        <f t="shared" si="7"/>
        <v>21653.277023141643</v>
      </c>
      <c r="S11" s="95">
        <v>19586.8617032</v>
      </c>
      <c r="T11" s="96">
        <f>S11*3.7/100+S11</f>
        <v>20311.575586218401</v>
      </c>
      <c r="U11" s="97">
        <f t="shared" si="8"/>
        <v>20981.857580563606</v>
      </c>
      <c r="V11" s="97">
        <f t="shared" si="9"/>
        <v>21653.277023141643</v>
      </c>
    </row>
    <row r="12" spans="1:22" x14ac:dyDescent="0.3">
      <c r="A12" s="223" t="s">
        <v>5</v>
      </c>
      <c r="B12" s="223"/>
      <c r="C12" s="48">
        <v>28167.541598759999</v>
      </c>
      <c r="D12" s="49">
        <f>C12*3.7/100+C12</f>
        <v>29209.740637914118</v>
      </c>
      <c r="E12" s="50">
        <f t="shared" si="0"/>
        <v>30173.662078965281</v>
      </c>
      <c r="F12" s="50">
        <f t="shared" si="1"/>
        <v>31139.219265492171</v>
      </c>
      <c r="G12" s="59">
        <v>28167.541598759999</v>
      </c>
      <c r="H12" s="60">
        <f>G12*3.7/100+G12</f>
        <v>29209.740637914118</v>
      </c>
      <c r="I12" s="61">
        <f t="shared" si="2"/>
        <v>30173.662078965281</v>
      </c>
      <c r="J12" s="61">
        <f t="shared" si="3"/>
        <v>31139.219265492171</v>
      </c>
      <c r="K12" s="71">
        <v>28167.541598759999</v>
      </c>
      <c r="L12" s="72">
        <f>K12*3.7/100+K12</f>
        <v>29209.740637914118</v>
      </c>
      <c r="M12" s="73">
        <f t="shared" si="4"/>
        <v>30173.662078965281</v>
      </c>
      <c r="N12" s="73">
        <f t="shared" si="5"/>
        <v>31139.219265492171</v>
      </c>
      <c r="O12" s="83">
        <v>28167.541598759999</v>
      </c>
      <c r="P12" s="84">
        <f>O12*3.7/100+O12</f>
        <v>29209.740637914118</v>
      </c>
      <c r="Q12" s="85">
        <f t="shared" si="6"/>
        <v>30173.662078965281</v>
      </c>
      <c r="R12" s="85">
        <f t="shared" si="7"/>
        <v>31139.219265492171</v>
      </c>
      <c r="S12" s="95">
        <v>28167.541598759999</v>
      </c>
      <c r="T12" s="96">
        <f>S12*3.7/100+S12</f>
        <v>29209.740637914118</v>
      </c>
      <c r="U12" s="97">
        <f t="shared" si="8"/>
        <v>30173.662078965281</v>
      </c>
      <c r="V12" s="97">
        <f t="shared" si="9"/>
        <v>31139.219265492171</v>
      </c>
    </row>
    <row r="13" spans="1:22" x14ac:dyDescent="0.3">
      <c r="A13" s="223" t="s">
        <v>10</v>
      </c>
      <c r="B13" s="223"/>
      <c r="C13" s="48">
        <v>33862.611649999999</v>
      </c>
      <c r="D13" s="49">
        <f>C13*3.7/100+C13</f>
        <v>35115.528281049999</v>
      </c>
      <c r="E13" s="50">
        <f t="shared" si="0"/>
        <v>36274.340714324644</v>
      </c>
      <c r="F13" s="50">
        <f t="shared" si="1"/>
        <v>37435.119617183031</v>
      </c>
      <c r="G13" s="59">
        <v>33862.611649999999</v>
      </c>
      <c r="H13" s="60">
        <f>G13*3.7/100+G13</f>
        <v>35115.528281049999</v>
      </c>
      <c r="I13" s="61">
        <f t="shared" si="2"/>
        <v>36274.340714324644</v>
      </c>
      <c r="J13" s="61">
        <f t="shared" si="3"/>
        <v>37435.119617183031</v>
      </c>
      <c r="K13" s="71">
        <v>33862.611649999999</v>
      </c>
      <c r="L13" s="72">
        <f>K13*3.7/100+K13</f>
        <v>35115.528281049999</v>
      </c>
      <c r="M13" s="73">
        <f t="shared" si="4"/>
        <v>36274.340714324644</v>
      </c>
      <c r="N13" s="73">
        <f t="shared" si="5"/>
        <v>37435.119617183031</v>
      </c>
      <c r="O13" s="83">
        <v>33862.611649999999</v>
      </c>
      <c r="P13" s="84">
        <f>O13*3.7/100+O13</f>
        <v>35115.528281049999</v>
      </c>
      <c r="Q13" s="85">
        <f t="shared" si="6"/>
        <v>36274.340714324644</v>
      </c>
      <c r="R13" s="85">
        <f t="shared" si="7"/>
        <v>37435.119617183031</v>
      </c>
      <c r="S13" s="95">
        <v>33862.611649999999</v>
      </c>
      <c r="T13" s="96">
        <f>S13*3.7/100+S13</f>
        <v>35115.528281049999</v>
      </c>
      <c r="U13" s="97">
        <f t="shared" si="8"/>
        <v>36274.340714324644</v>
      </c>
      <c r="V13" s="97">
        <f t="shared" si="9"/>
        <v>37435.119617183031</v>
      </c>
    </row>
    <row r="14" spans="1:22" ht="28.8" x14ac:dyDescent="0.3">
      <c r="A14" s="223" t="s">
        <v>11</v>
      </c>
      <c r="B14" s="223"/>
      <c r="C14" s="51" t="s">
        <v>12</v>
      </c>
      <c r="D14" s="51" t="s">
        <v>12</v>
      </c>
      <c r="E14" s="51" t="s">
        <v>12</v>
      </c>
      <c r="F14" s="51" t="s">
        <v>12</v>
      </c>
      <c r="G14" s="62" t="s">
        <v>12</v>
      </c>
      <c r="H14" s="62" t="s">
        <v>12</v>
      </c>
      <c r="I14" s="62" t="s">
        <v>12</v>
      </c>
      <c r="J14" s="62" t="s">
        <v>12</v>
      </c>
      <c r="K14" s="74" t="s">
        <v>12</v>
      </c>
      <c r="L14" s="74" t="s">
        <v>12</v>
      </c>
      <c r="M14" s="74" t="s">
        <v>12</v>
      </c>
      <c r="N14" s="74" t="s">
        <v>12</v>
      </c>
      <c r="O14" s="86" t="s">
        <v>12</v>
      </c>
      <c r="P14" s="86" t="s">
        <v>12</v>
      </c>
      <c r="Q14" s="86" t="s">
        <v>12</v>
      </c>
      <c r="R14" s="86" t="s">
        <v>12</v>
      </c>
      <c r="S14" s="98" t="s">
        <v>12</v>
      </c>
      <c r="T14" s="98" t="s">
        <v>12</v>
      </c>
      <c r="U14" s="98" t="s">
        <v>12</v>
      </c>
      <c r="V14" s="98" t="s">
        <v>12</v>
      </c>
    </row>
    <row r="15" spans="1:22" ht="15" thickBot="1" x14ac:dyDescent="0.35">
      <c r="A15" s="12"/>
      <c r="B15" s="5"/>
      <c r="C15" s="52"/>
      <c r="D15" s="53"/>
      <c r="E15" s="52"/>
      <c r="F15" s="52"/>
      <c r="G15" s="63"/>
      <c r="H15" s="64"/>
      <c r="I15" s="63"/>
      <c r="J15" s="63"/>
      <c r="K15" s="75"/>
      <c r="L15" s="76"/>
      <c r="M15" s="75"/>
      <c r="N15" s="75"/>
      <c r="O15" s="87"/>
      <c r="P15" s="88"/>
      <c r="Q15" s="87"/>
      <c r="R15" s="87"/>
      <c r="S15" s="99"/>
      <c r="T15" s="100"/>
      <c r="U15" s="99"/>
      <c r="V15" s="99"/>
    </row>
    <row r="16" spans="1:22" x14ac:dyDescent="0.3">
      <c r="A16" s="235" t="s">
        <v>36</v>
      </c>
      <c r="B16" s="236"/>
      <c r="C16" s="52"/>
      <c r="D16" s="53"/>
      <c r="E16" s="52"/>
      <c r="F16" s="52"/>
      <c r="G16" s="63"/>
      <c r="H16" s="64"/>
      <c r="I16" s="63"/>
      <c r="J16" s="63"/>
      <c r="K16" s="75"/>
      <c r="L16" s="76"/>
      <c r="M16" s="75"/>
      <c r="N16" s="75"/>
      <c r="O16" s="87"/>
      <c r="P16" s="88"/>
      <c r="Q16" s="87"/>
      <c r="R16" s="87"/>
      <c r="S16" s="99"/>
      <c r="T16" s="100"/>
      <c r="U16" s="99"/>
      <c r="V16" s="99"/>
    </row>
    <row r="17" spans="1:22" ht="57.6" x14ac:dyDescent="0.3">
      <c r="A17" s="231" t="s">
        <v>95</v>
      </c>
      <c r="B17" s="231"/>
      <c r="C17" s="46" t="s">
        <v>84</v>
      </c>
      <c r="D17" s="47" t="s">
        <v>92</v>
      </c>
      <c r="E17" s="47" t="s">
        <v>94</v>
      </c>
      <c r="F17" s="47" t="s">
        <v>93</v>
      </c>
      <c r="G17" s="57" t="s">
        <v>120</v>
      </c>
      <c r="H17" s="58" t="s">
        <v>121</v>
      </c>
      <c r="I17" s="58" t="s">
        <v>122</v>
      </c>
      <c r="J17" s="58" t="s">
        <v>123</v>
      </c>
      <c r="K17" s="69" t="s">
        <v>116</v>
      </c>
      <c r="L17" s="70" t="s">
        <v>117</v>
      </c>
      <c r="M17" s="70" t="s">
        <v>118</v>
      </c>
      <c r="N17" s="70" t="s">
        <v>119</v>
      </c>
      <c r="O17" s="81" t="s">
        <v>112</v>
      </c>
      <c r="P17" s="82" t="s">
        <v>113</v>
      </c>
      <c r="Q17" s="82" t="s">
        <v>114</v>
      </c>
      <c r="R17" s="82" t="s">
        <v>115</v>
      </c>
      <c r="S17" s="93" t="s">
        <v>108</v>
      </c>
      <c r="T17" s="94" t="s">
        <v>109</v>
      </c>
      <c r="U17" s="94" t="s">
        <v>110</v>
      </c>
      <c r="V17" s="94" t="s">
        <v>111</v>
      </c>
    </row>
    <row r="18" spans="1:22" x14ac:dyDescent="0.3">
      <c r="A18" s="234" t="s">
        <v>7</v>
      </c>
      <c r="B18" s="234"/>
      <c r="C18" s="48">
        <v>641.37788062000004</v>
      </c>
      <c r="D18" s="49">
        <f>C18*3.7/100+C18</f>
        <v>665.10886220294003</v>
      </c>
      <c r="E18" s="50">
        <f t="shared" ref="E18:E21" si="10">D18*1.033</f>
        <v>687.057454655637</v>
      </c>
      <c r="F18" s="50">
        <f t="shared" ref="F18:F21" si="11">E18*1.032</f>
        <v>709.04329320461738</v>
      </c>
      <c r="G18" s="59">
        <v>641.37788062000004</v>
      </c>
      <c r="H18" s="60">
        <f>G18*3.7/100+G18</f>
        <v>665.10886220294003</v>
      </c>
      <c r="I18" s="61">
        <f t="shared" ref="I18:I21" si="12">H18*1.033</f>
        <v>687.057454655637</v>
      </c>
      <c r="J18" s="61">
        <f t="shared" ref="J18:J21" si="13">I18*1.032</f>
        <v>709.04329320461738</v>
      </c>
      <c r="K18" s="71">
        <v>641.37788062000004</v>
      </c>
      <c r="L18" s="72">
        <f>K18*3.7/100+K18</f>
        <v>665.10886220294003</v>
      </c>
      <c r="M18" s="73">
        <f t="shared" ref="M18:M21" si="14">L18*1.033</f>
        <v>687.057454655637</v>
      </c>
      <c r="N18" s="73">
        <f t="shared" ref="N18:N21" si="15">M18*1.032</f>
        <v>709.04329320461738</v>
      </c>
      <c r="O18" s="83">
        <v>641.37788062000004</v>
      </c>
      <c r="P18" s="84">
        <f>O18*3.7/100+O18</f>
        <v>665.10886220294003</v>
      </c>
      <c r="Q18" s="85">
        <f t="shared" ref="Q18:Q21" si="16">P18*1.033</f>
        <v>687.057454655637</v>
      </c>
      <c r="R18" s="85">
        <f t="shared" ref="R18:R21" si="17">Q18*1.032</f>
        <v>709.04329320461738</v>
      </c>
      <c r="S18" s="95">
        <v>641.37788062000004</v>
      </c>
      <c r="T18" s="96">
        <f>S18*3.7/100+S18</f>
        <v>665.10886220294003</v>
      </c>
      <c r="U18" s="97">
        <f t="shared" ref="U18:U21" si="18">T18*1.033</f>
        <v>687.057454655637</v>
      </c>
      <c r="V18" s="97">
        <f t="shared" ref="V18:V21" si="19">U18*1.032</f>
        <v>709.04329320461738</v>
      </c>
    </row>
    <row r="19" spans="1:22" x14ac:dyDescent="0.3">
      <c r="A19" s="223" t="s">
        <v>8</v>
      </c>
      <c r="B19" s="223"/>
      <c r="C19" s="48">
        <v>2496.0333991999996</v>
      </c>
      <c r="D19" s="49">
        <f>C19*3.7/100+C19</f>
        <v>2588.3866349703994</v>
      </c>
      <c r="E19" s="50">
        <f t="shared" si="10"/>
        <v>2673.8033939244224</v>
      </c>
      <c r="F19" s="50">
        <f t="shared" si="11"/>
        <v>2759.3651025300042</v>
      </c>
      <c r="G19" s="59">
        <v>2496.0333991999996</v>
      </c>
      <c r="H19" s="60">
        <f>G19*3.7/100+G19</f>
        <v>2588.3866349703994</v>
      </c>
      <c r="I19" s="61">
        <f t="shared" si="12"/>
        <v>2673.8033939244224</v>
      </c>
      <c r="J19" s="61">
        <f t="shared" si="13"/>
        <v>2759.3651025300042</v>
      </c>
      <c r="K19" s="71">
        <v>2496.0333991999996</v>
      </c>
      <c r="L19" s="72">
        <f>K19*3.7/100+K19</f>
        <v>2588.3866349703994</v>
      </c>
      <c r="M19" s="73">
        <f t="shared" si="14"/>
        <v>2673.8033939244224</v>
      </c>
      <c r="N19" s="73">
        <f t="shared" si="15"/>
        <v>2759.3651025300042</v>
      </c>
      <c r="O19" s="83">
        <v>2496.0333991999996</v>
      </c>
      <c r="P19" s="84">
        <f>O19*3.7/100+O19</f>
        <v>2588.3866349703994</v>
      </c>
      <c r="Q19" s="85">
        <f t="shared" si="16"/>
        <v>2673.8033939244224</v>
      </c>
      <c r="R19" s="85">
        <f t="shared" si="17"/>
        <v>2759.3651025300042</v>
      </c>
      <c r="S19" s="95">
        <v>2496.0333991999996</v>
      </c>
      <c r="T19" s="96">
        <f>S19*3.7/100+S19</f>
        <v>2588.3866349703994</v>
      </c>
      <c r="U19" s="97">
        <f t="shared" si="18"/>
        <v>2673.8033939244224</v>
      </c>
      <c r="V19" s="97">
        <f t="shared" si="19"/>
        <v>2759.3651025300042</v>
      </c>
    </row>
    <row r="20" spans="1:22" x14ac:dyDescent="0.3">
      <c r="A20" s="223" t="s">
        <v>9</v>
      </c>
      <c r="B20" s="223"/>
      <c r="C20" s="48">
        <v>3343.332938</v>
      </c>
      <c r="D20" s="49">
        <f>C20*3.7/100+C20</f>
        <v>3467.0362567060001</v>
      </c>
      <c r="E20" s="50">
        <f t="shared" si="10"/>
        <v>3581.4484531772978</v>
      </c>
      <c r="F20" s="50">
        <f t="shared" si="11"/>
        <v>3696.0548036789714</v>
      </c>
      <c r="G20" s="59">
        <v>3343.332938</v>
      </c>
      <c r="H20" s="60">
        <f>G20*3.7/100+G20</f>
        <v>3467.0362567060001</v>
      </c>
      <c r="I20" s="61">
        <f t="shared" si="12"/>
        <v>3581.4484531772978</v>
      </c>
      <c r="J20" s="61">
        <f t="shared" si="13"/>
        <v>3696.0548036789714</v>
      </c>
      <c r="K20" s="71">
        <v>3343.332938</v>
      </c>
      <c r="L20" s="72">
        <f>K20*3.7/100+K20</f>
        <v>3467.0362567060001</v>
      </c>
      <c r="M20" s="73">
        <f t="shared" si="14"/>
        <v>3581.4484531772978</v>
      </c>
      <c r="N20" s="73">
        <f t="shared" si="15"/>
        <v>3696.0548036789714</v>
      </c>
      <c r="O20" s="83">
        <v>3343.332938</v>
      </c>
      <c r="P20" s="84">
        <f>O20*3.7/100+O20</f>
        <v>3467.0362567060001</v>
      </c>
      <c r="Q20" s="85">
        <f t="shared" si="16"/>
        <v>3581.4484531772978</v>
      </c>
      <c r="R20" s="85">
        <f t="shared" si="17"/>
        <v>3696.0548036789714</v>
      </c>
      <c r="S20" s="95">
        <v>3343.332938</v>
      </c>
      <c r="T20" s="96">
        <f>S20*3.7/100+S20</f>
        <v>3467.0362567060001</v>
      </c>
      <c r="U20" s="97">
        <f t="shared" si="18"/>
        <v>3581.4484531772978</v>
      </c>
      <c r="V20" s="97">
        <f t="shared" si="19"/>
        <v>3696.0548036789714</v>
      </c>
    </row>
    <row r="21" spans="1:22" x14ac:dyDescent="0.3">
      <c r="A21" s="223" t="s">
        <v>10</v>
      </c>
      <c r="B21" s="223"/>
      <c r="C21" s="48">
        <v>6638.3867</v>
      </c>
      <c r="D21" s="49">
        <f>C21*3.7/100+C21</f>
        <v>6884.0070078999997</v>
      </c>
      <c r="E21" s="50">
        <f t="shared" si="10"/>
        <v>7111.1792391606996</v>
      </c>
      <c r="F21" s="50">
        <f t="shared" si="11"/>
        <v>7338.7369748138426</v>
      </c>
      <c r="G21" s="59">
        <v>6638.3867</v>
      </c>
      <c r="H21" s="60">
        <f>G21*3.7/100+G21</f>
        <v>6884.0070078999997</v>
      </c>
      <c r="I21" s="61">
        <f t="shared" si="12"/>
        <v>7111.1792391606996</v>
      </c>
      <c r="J21" s="61">
        <f t="shared" si="13"/>
        <v>7338.7369748138426</v>
      </c>
      <c r="K21" s="71">
        <v>6638.3867</v>
      </c>
      <c r="L21" s="72">
        <f>K21*3.7/100+K21</f>
        <v>6884.0070078999997</v>
      </c>
      <c r="M21" s="73">
        <f t="shared" si="14"/>
        <v>7111.1792391606996</v>
      </c>
      <c r="N21" s="73">
        <f t="shared" si="15"/>
        <v>7338.7369748138426</v>
      </c>
      <c r="O21" s="83">
        <v>6638.3867</v>
      </c>
      <c r="P21" s="84">
        <f>O21*3.7/100+O21</f>
        <v>6884.0070078999997</v>
      </c>
      <c r="Q21" s="85">
        <f t="shared" si="16"/>
        <v>7111.1792391606996</v>
      </c>
      <c r="R21" s="85">
        <f t="shared" si="17"/>
        <v>7338.7369748138426</v>
      </c>
      <c r="S21" s="95">
        <v>6638.3867</v>
      </c>
      <c r="T21" s="96">
        <f>S21*3.7/100+S21</f>
        <v>6884.0070078999997</v>
      </c>
      <c r="U21" s="97">
        <f t="shared" si="18"/>
        <v>7111.1792391606996</v>
      </c>
      <c r="V21" s="97">
        <f t="shared" si="19"/>
        <v>7338.7369748138426</v>
      </c>
    </row>
    <row r="22" spans="1:22" ht="15" thickBot="1" x14ac:dyDescent="0.35">
      <c r="A22" s="6"/>
      <c r="B22" s="6"/>
      <c r="C22" s="52"/>
      <c r="D22" s="53"/>
      <c r="E22" s="52"/>
      <c r="F22" s="52"/>
      <c r="G22" s="63"/>
      <c r="H22" s="64"/>
      <c r="I22" s="63"/>
      <c r="J22" s="63"/>
      <c r="K22" s="75"/>
      <c r="L22" s="76"/>
      <c r="M22" s="75"/>
      <c r="N22" s="75"/>
      <c r="O22" s="87"/>
      <c r="P22" s="88"/>
      <c r="Q22" s="87"/>
      <c r="R22" s="87"/>
      <c r="S22" s="99"/>
      <c r="T22" s="100"/>
      <c r="U22" s="99"/>
      <c r="V22" s="99"/>
    </row>
    <row r="23" spans="1:22" x14ac:dyDescent="0.3">
      <c r="A23" s="229" t="s">
        <v>37</v>
      </c>
      <c r="B23" s="230"/>
      <c r="C23" s="52"/>
      <c r="D23" s="53"/>
      <c r="E23" s="52"/>
      <c r="F23" s="52"/>
      <c r="G23" s="63"/>
      <c r="H23" s="64"/>
      <c r="I23" s="63"/>
      <c r="J23" s="63"/>
      <c r="K23" s="75"/>
      <c r="L23" s="76"/>
      <c r="M23" s="75"/>
      <c r="N23" s="75"/>
      <c r="O23" s="87"/>
      <c r="P23" s="88"/>
      <c r="Q23" s="87"/>
      <c r="R23" s="87"/>
      <c r="S23" s="99"/>
      <c r="T23" s="100"/>
      <c r="U23" s="99"/>
      <c r="V23" s="99"/>
    </row>
    <row r="24" spans="1:22" ht="57.6" x14ac:dyDescent="0.3">
      <c r="A24" s="231" t="s">
        <v>6</v>
      </c>
      <c r="B24" s="231"/>
      <c r="C24" s="46" t="s">
        <v>84</v>
      </c>
      <c r="D24" s="47" t="s">
        <v>92</v>
      </c>
      <c r="E24" s="47" t="s">
        <v>94</v>
      </c>
      <c r="F24" s="47" t="s">
        <v>93</v>
      </c>
      <c r="G24" s="57" t="s">
        <v>120</v>
      </c>
      <c r="H24" s="58" t="s">
        <v>121</v>
      </c>
      <c r="I24" s="58" t="s">
        <v>122</v>
      </c>
      <c r="J24" s="58" t="s">
        <v>123</v>
      </c>
      <c r="K24" s="69" t="s">
        <v>116</v>
      </c>
      <c r="L24" s="70" t="s">
        <v>117</v>
      </c>
      <c r="M24" s="70" t="s">
        <v>118</v>
      </c>
      <c r="N24" s="70" t="s">
        <v>119</v>
      </c>
      <c r="O24" s="81" t="s">
        <v>112</v>
      </c>
      <c r="P24" s="82" t="s">
        <v>113</v>
      </c>
      <c r="Q24" s="82" t="s">
        <v>114</v>
      </c>
      <c r="R24" s="82" t="s">
        <v>115</v>
      </c>
      <c r="S24" s="93" t="s">
        <v>108</v>
      </c>
      <c r="T24" s="94" t="s">
        <v>109</v>
      </c>
      <c r="U24" s="94" t="s">
        <v>110</v>
      </c>
      <c r="V24" s="94" t="s">
        <v>111</v>
      </c>
    </row>
    <row r="25" spans="1:22" x14ac:dyDescent="0.3">
      <c r="A25" s="223" t="s">
        <v>13</v>
      </c>
      <c r="B25" s="223"/>
      <c r="C25" s="48">
        <v>797.93408134000003</v>
      </c>
      <c r="D25" s="49">
        <f t="shared" ref="D25:D33" si="20">C25*3.7/100+C25</f>
        <v>827.45764234958006</v>
      </c>
      <c r="E25" s="50">
        <f t="shared" ref="E25:E33" si="21">D25*1.033</f>
        <v>854.76374454711618</v>
      </c>
      <c r="F25" s="50">
        <f t="shared" ref="F25:F33" si="22">E25*1.032</f>
        <v>882.11618437262393</v>
      </c>
      <c r="G25" s="59">
        <v>797.93408134000003</v>
      </c>
      <c r="H25" s="60">
        <f t="shared" ref="H25:H33" si="23">G25*3.7/100+G25</f>
        <v>827.45764234958006</v>
      </c>
      <c r="I25" s="61">
        <f t="shared" ref="I25:I33" si="24">H25*1.033</f>
        <v>854.76374454711618</v>
      </c>
      <c r="J25" s="61">
        <f t="shared" ref="J25:J33" si="25">I25*1.032</f>
        <v>882.11618437262393</v>
      </c>
      <c r="K25" s="71">
        <v>797.93408134000003</v>
      </c>
      <c r="L25" s="72">
        <f t="shared" ref="L25:L33" si="26">K25*3.7/100+K25</f>
        <v>827.45764234958006</v>
      </c>
      <c r="M25" s="73">
        <f t="shared" ref="M25:M33" si="27">L25*1.033</f>
        <v>854.76374454711618</v>
      </c>
      <c r="N25" s="73">
        <f t="shared" ref="N25:N33" si="28">M25*1.032</f>
        <v>882.11618437262393</v>
      </c>
      <c r="O25" s="83">
        <v>797.93408134000003</v>
      </c>
      <c r="P25" s="84">
        <f t="shared" ref="P25:P33" si="29">O25*3.7/100+O25</f>
        <v>827.45764234958006</v>
      </c>
      <c r="Q25" s="85">
        <f t="shared" ref="Q25:Q33" si="30">P25*1.033</f>
        <v>854.76374454711618</v>
      </c>
      <c r="R25" s="85">
        <f t="shared" ref="R25:R33" si="31">Q25*1.032</f>
        <v>882.11618437262393</v>
      </c>
      <c r="S25" s="95">
        <v>797.93408134000003</v>
      </c>
      <c r="T25" s="96">
        <f t="shared" ref="T25:T33" si="32">S25*3.7/100+S25</f>
        <v>827.45764234958006</v>
      </c>
      <c r="U25" s="97">
        <f t="shared" ref="U25:U33" si="33">T25*1.033</f>
        <v>854.76374454711618</v>
      </c>
      <c r="V25" s="97">
        <f t="shared" ref="V25:V33" si="34">U25*1.032</f>
        <v>882.11618437262393</v>
      </c>
    </row>
    <row r="26" spans="1:22" x14ac:dyDescent="0.3">
      <c r="A26" s="223" t="s">
        <v>14</v>
      </c>
      <c r="B26" s="223"/>
      <c r="C26" s="48">
        <v>311.76277901999998</v>
      </c>
      <c r="D26" s="49">
        <f t="shared" si="20"/>
        <v>323.29800184374</v>
      </c>
      <c r="E26" s="50">
        <f t="shared" si="21"/>
        <v>333.96683590458338</v>
      </c>
      <c r="F26" s="50">
        <f t="shared" si="22"/>
        <v>344.65377465353004</v>
      </c>
      <c r="G26" s="59">
        <v>311.76277901999998</v>
      </c>
      <c r="H26" s="60">
        <f t="shared" si="23"/>
        <v>323.29800184374</v>
      </c>
      <c r="I26" s="61">
        <f t="shared" si="24"/>
        <v>333.96683590458338</v>
      </c>
      <c r="J26" s="61">
        <f t="shared" si="25"/>
        <v>344.65377465353004</v>
      </c>
      <c r="K26" s="71">
        <v>311.76277901999998</v>
      </c>
      <c r="L26" s="72">
        <f t="shared" si="26"/>
        <v>323.29800184374</v>
      </c>
      <c r="M26" s="73">
        <f t="shared" si="27"/>
        <v>333.96683590458338</v>
      </c>
      <c r="N26" s="73">
        <f t="shared" si="28"/>
        <v>344.65377465353004</v>
      </c>
      <c r="O26" s="83">
        <v>311.76277901999998</v>
      </c>
      <c r="P26" s="84">
        <f t="shared" si="29"/>
        <v>323.29800184374</v>
      </c>
      <c r="Q26" s="85">
        <f t="shared" si="30"/>
        <v>333.96683590458338</v>
      </c>
      <c r="R26" s="85">
        <f t="shared" si="31"/>
        <v>344.65377465353004</v>
      </c>
      <c r="S26" s="95">
        <v>311.76277901999998</v>
      </c>
      <c r="T26" s="96">
        <f t="shared" si="32"/>
        <v>323.29800184374</v>
      </c>
      <c r="U26" s="97">
        <f t="shared" si="33"/>
        <v>333.96683590458338</v>
      </c>
      <c r="V26" s="97">
        <f t="shared" si="34"/>
        <v>344.65377465353004</v>
      </c>
    </row>
    <row r="27" spans="1:22" x14ac:dyDescent="0.3">
      <c r="A27" s="223" t="s">
        <v>15</v>
      </c>
      <c r="B27" s="223"/>
      <c r="C27" s="48">
        <v>11313.017916199999</v>
      </c>
      <c r="D27" s="49">
        <f t="shared" si="20"/>
        <v>11731.599579099398</v>
      </c>
      <c r="E27" s="50">
        <f t="shared" si="21"/>
        <v>12118.742365209677</v>
      </c>
      <c r="F27" s="50">
        <f t="shared" si="22"/>
        <v>12506.542120896387</v>
      </c>
      <c r="G27" s="59">
        <v>11313.017916199999</v>
      </c>
      <c r="H27" s="60">
        <f t="shared" si="23"/>
        <v>11731.599579099398</v>
      </c>
      <c r="I27" s="61">
        <f t="shared" si="24"/>
        <v>12118.742365209677</v>
      </c>
      <c r="J27" s="61">
        <f t="shared" si="25"/>
        <v>12506.542120896387</v>
      </c>
      <c r="K27" s="71">
        <v>11313.017916199999</v>
      </c>
      <c r="L27" s="72">
        <f t="shared" si="26"/>
        <v>11731.599579099398</v>
      </c>
      <c r="M27" s="73">
        <f t="shared" si="27"/>
        <v>12118.742365209677</v>
      </c>
      <c r="N27" s="73">
        <f t="shared" si="28"/>
        <v>12506.542120896387</v>
      </c>
      <c r="O27" s="83">
        <v>11313.017916199999</v>
      </c>
      <c r="P27" s="84">
        <f t="shared" si="29"/>
        <v>11731.599579099398</v>
      </c>
      <c r="Q27" s="85">
        <f t="shared" si="30"/>
        <v>12118.742365209677</v>
      </c>
      <c r="R27" s="85">
        <f t="shared" si="31"/>
        <v>12506.542120896387</v>
      </c>
      <c r="S27" s="95">
        <v>11313.017916199999</v>
      </c>
      <c r="T27" s="96">
        <f t="shared" si="32"/>
        <v>11731.599579099398</v>
      </c>
      <c r="U27" s="97">
        <f t="shared" si="33"/>
        <v>12118.742365209677</v>
      </c>
      <c r="V27" s="97">
        <f t="shared" si="34"/>
        <v>12506.542120896387</v>
      </c>
    </row>
    <row r="28" spans="1:22" x14ac:dyDescent="0.3">
      <c r="A28" s="223" t="s">
        <v>16</v>
      </c>
      <c r="B28" s="223"/>
      <c r="C28" s="48">
        <v>65232.408652400001</v>
      </c>
      <c r="D28" s="49">
        <f t="shared" si="20"/>
        <v>67646.007772538796</v>
      </c>
      <c r="E28" s="50">
        <f t="shared" si="21"/>
        <v>69878.326029032571</v>
      </c>
      <c r="F28" s="50">
        <f t="shared" si="22"/>
        <v>72114.432461961609</v>
      </c>
      <c r="G28" s="59">
        <v>65232.408652400001</v>
      </c>
      <c r="H28" s="60">
        <f t="shared" si="23"/>
        <v>67646.007772538796</v>
      </c>
      <c r="I28" s="61">
        <f t="shared" si="24"/>
        <v>69878.326029032571</v>
      </c>
      <c r="J28" s="61">
        <f t="shared" si="25"/>
        <v>72114.432461961609</v>
      </c>
      <c r="K28" s="71">
        <v>65232.408652400001</v>
      </c>
      <c r="L28" s="72">
        <f t="shared" si="26"/>
        <v>67646.007772538796</v>
      </c>
      <c r="M28" s="73">
        <f t="shared" si="27"/>
        <v>69878.326029032571</v>
      </c>
      <c r="N28" s="73">
        <f t="shared" si="28"/>
        <v>72114.432461961609</v>
      </c>
      <c r="O28" s="83">
        <v>65232.408652400001</v>
      </c>
      <c r="P28" s="84">
        <f t="shared" si="29"/>
        <v>67646.007772538796</v>
      </c>
      <c r="Q28" s="85">
        <f t="shared" si="30"/>
        <v>69878.326029032571</v>
      </c>
      <c r="R28" s="85">
        <f t="shared" si="31"/>
        <v>72114.432461961609</v>
      </c>
      <c r="S28" s="95">
        <v>65232.408652400001</v>
      </c>
      <c r="T28" s="96">
        <f t="shared" si="32"/>
        <v>67646.007772538796</v>
      </c>
      <c r="U28" s="97">
        <f t="shared" si="33"/>
        <v>69878.326029032571</v>
      </c>
      <c r="V28" s="97">
        <f t="shared" si="34"/>
        <v>72114.432461961609</v>
      </c>
    </row>
    <row r="29" spans="1:22" x14ac:dyDescent="0.3">
      <c r="A29" s="223" t="s">
        <v>17</v>
      </c>
      <c r="B29" s="223"/>
      <c r="C29" s="48">
        <v>8448.8557999999994</v>
      </c>
      <c r="D29" s="49">
        <f t="shared" si="20"/>
        <v>8761.4634645999995</v>
      </c>
      <c r="E29" s="50">
        <f t="shared" si="21"/>
        <v>9050.5917589317996</v>
      </c>
      <c r="F29" s="50">
        <f t="shared" si="22"/>
        <v>9340.2106952176182</v>
      </c>
      <c r="G29" s="59">
        <v>8448.8557999999994</v>
      </c>
      <c r="H29" s="60">
        <f t="shared" si="23"/>
        <v>8761.4634645999995</v>
      </c>
      <c r="I29" s="61">
        <f t="shared" si="24"/>
        <v>9050.5917589317996</v>
      </c>
      <c r="J29" s="61">
        <f t="shared" si="25"/>
        <v>9340.2106952176182</v>
      </c>
      <c r="K29" s="71">
        <v>8448.8557999999994</v>
      </c>
      <c r="L29" s="72">
        <f t="shared" si="26"/>
        <v>8761.4634645999995</v>
      </c>
      <c r="M29" s="73">
        <f t="shared" si="27"/>
        <v>9050.5917589317996</v>
      </c>
      <c r="N29" s="73">
        <f t="shared" si="28"/>
        <v>9340.2106952176182</v>
      </c>
      <c r="O29" s="83">
        <v>8448.8557999999994</v>
      </c>
      <c r="P29" s="84">
        <f t="shared" si="29"/>
        <v>8761.4634645999995</v>
      </c>
      <c r="Q29" s="85">
        <f t="shared" si="30"/>
        <v>9050.5917589317996</v>
      </c>
      <c r="R29" s="85">
        <f t="shared" si="31"/>
        <v>9340.2106952176182</v>
      </c>
      <c r="S29" s="95">
        <v>8448.8557999999994</v>
      </c>
      <c r="T29" s="96">
        <f t="shared" si="32"/>
        <v>8761.4634645999995</v>
      </c>
      <c r="U29" s="97">
        <f t="shared" si="33"/>
        <v>9050.5917589317996</v>
      </c>
      <c r="V29" s="97">
        <f t="shared" si="34"/>
        <v>9340.2106952176182</v>
      </c>
    </row>
    <row r="30" spans="1:22" x14ac:dyDescent="0.3">
      <c r="A30" s="223" t="s">
        <v>19</v>
      </c>
      <c r="B30" s="223"/>
      <c r="C30" s="48">
        <v>1118.8699038000002</v>
      </c>
      <c r="D30" s="49">
        <f t="shared" si="20"/>
        <v>1160.2680902406003</v>
      </c>
      <c r="E30" s="50">
        <f t="shared" si="21"/>
        <v>1198.55693721854</v>
      </c>
      <c r="F30" s="50">
        <f t="shared" si="22"/>
        <v>1236.9107592095334</v>
      </c>
      <c r="G30" s="59">
        <v>1118.8699038000002</v>
      </c>
      <c r="H30" s="60">
        <f t="shared" si="23"/>
        <v>1160.2680902406003</v>
      </c>
      <c r="I30" s="61">
        <f t="shared" si="24"/>
        <v>1198.55693721854</v>
      </c>
      <c r="J30" s="61">
        <f t="shared" si="25"/>
        <v>1236.9107592095334</v>
      </c>
      <c r="K30" s="71">
        <v>1118.8699038000002</v>
      </c>
      <c r="L30" s="72">
        <f t="shared" si="26"/>
        <v>1160.2680902406003</v>
      </c>
      <c r="M30" s="73">
        <f t="shared" si="27"/>
        <v>1198.55693721854</v>
      </c>
      <c r="N30" s="73">
        <f t="shared" si="28"/>
        <v>1236.9107592095334</v>
      </c>
      <c r="O30" s="83">
        <v>1118.8699038000002</v>
      </c>
      <c r="P30" s="84">
        <f t="shared" si="29"/>
        <v>1160.2680902406003</v>
      </c>
      <c r="Q30" s="85">
        <f t="shared" si="30"/>
        <v>1198.55693721854</v>
      </c>
      <c r="R30" s="85">
        <f t="shared" si="31"/>
        <v>1236.9107592095334</v>
      </c>
      <c r="S30" s="95">
        <v>1118.8699038000002</v>
      </c>
      <c r="T30" s="96">
        <f t="shared" si="32"/>
        <v>1160.2680902406003</v>
      </c>
      <c r="U30" s="97">
        <f t="shared" si="33"/>
        <v>1198.55693721854</v>
      </c>
      <c r="V30" s="97">
        <f t="shared" si="34"/>
        <v>1236.9107592095334</v>
      </c>
    </row>
    <row r="31" spans="1:22" x14ac:dyDescent="0.3">
      <c r="A31" s="223" t="s">
        <v>18</v>
      </c>
      <c r="B31" s="223"/>
      <c r="C31" s="48">
        <v>1056.1069749999999</v>
      </c>
      <c r="D31" s="49">
        <f t="shared" si="20"/>
        <v>1095.1829330749999</v>
      </c>
      <c r="E31" s="50">
        <f t="shared" si="21"/>
        <v>1131.323969866475</v>
      </c>
      <c r="F31" s="50">
        <f t="shared" si="22"/>
        <v>1167.5263369022023</v>
      </c>
      <c r="G31" s="59">
        <v>1056.1069749999999</v>
      </c>
      <c r="H31" s="60">
        <f t="shared" si="23"/>
        <v>1095.1829330749999</v>
      </c>
      <c r="I31" s="61">
        <f t="shared" si="24"/>
        <v>1131.323969866475</v>
      </c>
      <c r="J31" s="61">
        <f t="shared" si="25"/>
        <v>1167.5263369022023</v>
      </c>
      <c r="K31" s="71">
        <v>1056.1069749999999</v>
      </c>
      <c r="L31" s="72">
        <f t="shared" si="26"/>
        <v>1095.1829330749999</v>
      </c>
      <c r="M31" s="73">
        <f t="shared" si="27"/>
        <v>1131.323969866475</v>
      </c>
      <c r="N31" s="73">
        <f t="shared" si="28"/>
        <v>1167.5263369022023</v>
      </c>
      <c r="O31" s="83">
        <v>1056.1069749999999</v>
      </c>
      <c r="P31" s="84">
        <f t="shared" si="29"/>
        <v>1095.1829330749999</v>
      </c>
      <c r="Q31" s="85">
        <f t="shared" si="30"/>
        <v>1131.323969866475</v>
      </c>
      <c r="R31" s="85">
        <f t="shared" si="31"/>
        <v>1167.5263369022023</v>
      </c>
      <c r="S31" s="95">
        <v>1056.1069749999999</v>
      </c>
      <c r="T31" s="96">
        <f t="shared" si="32"/>
        <v>1095.1829330749999</v>
      </c>
      <c r="U31" s="97">
        <f t="shared" si="33"/>
        <v>1131.323969866475</v>
      </c>
      <c r="V31" s="97">
        <f t="shared" si="34"/>
        <v>1167.5263369022023</v>
      </c>
    </row>
    <row r="32" spans="1:22" x14ac:dyDescent="0.3">
      <c r="A32" s="223" t="s">
        <v>20</v>
      </c>
      <c r="B32" s="223"/>
      <c r="C32" s="48">
        <v>1713.910748</v>
      </c>
      <c r="D32" s="49">
        <f t="shared" si="20"/>
        <v>1777.3254456760001</v>
      </c>
      <c r="E32" s="50">
        <f t="shared" si="21"/>
        <v>1835.9771853833079</v>
      </c>
      <c r="F32" s="50">
        <f t="shared" si="22"/>
        <v>1894.7284553155737</v>
      </c>
      <c r="G32" s="59">
        <v>1713.910748</v>
      </c>
      <c r="H32" s="60">
        <f t="shared" si="23"/>
        <v>1777.3254456760001</v>
      </c>
      <c r="I32" s="61">
        <f t="shared" si="24"/>
        <v>1835.9771853833079</v>
      </c>
      <c r="J32" s="61">
        <f t="shared" si="25"/>
        <v>1894.7284553155737</v>
      </c>
      <c r="K32" s="71">
        <v>1713.910748</v>
      </c>
      <c r="L32" s="72">
        <f t="shared" si="26"/>
        <v>1777.3254456760001</v>
      </c>
      <c r="M32" s="73">
        <f t="shared" si="27"/>
        <v>1835.9771853833079</v>
      </c>
      <c r="N32" s="73">
        <f t="shared" si="28"/>
        <v>1894.7284553155737</v>
      </c>
      <c r="O32" s="83">
        <v>1713.910748</v>
      </c>
      <c r="P32" s="84">
        <f t="shared" si="29"/>
        <v>1777.3254456760001</v>
      </c>
      <c r="Q32" s="85">
        <f t="shared" si="30"/>
        <v>1835.9771853833079</v>
      </c>
      <c r="R32" s="85">
        <f t="shared" si="31"/>
        <v>1894.7284553155737</v>
      </c>
      <c r="S32" s="95">
        <v>1713.910748</v>
      </c>
      <c r="T32" s="96">
        <f t="shared" si="32"/>
        <v>1777.3254456760001</v>
      </c>
      <c r="U32" s="97">
        <f t="shared" si="33"/>
        <v>1835.9771853833079</v>
      </c>
      <c r="V32" s="97">
        <f t="shared" si="34"/>
        <v>1894.7284553155737</v>
      </c>
    </row>
    <row r="33" spans="1:22" x14ac:dyDescent="0.3">
      <c r="A33" s="223" t="s">
        <v>21</v>
      </c>
      <c r="B33" s="223"/>
      <c r="C33" s="48">
        <v>506.93134799999996</v>
      </c>
      <c r="D33" s="49">
        <f t="shared" si="20"/>
        <v>525.68780787599997</v>
      </c>
      <c r="E33" s="50">
        <f t="shared" si="21"/>
        <v>543.03550553590787</v>
      </c>
      <c r="F33" s="50">
        <f t="shared" si="22"/>
        <v>560.41264171305693</v>
      </c>
      <c r="G33" s="59">
        <v>506.93134799999996</v>
      </c>
      <c r="H33" s="60">
        <f t="shared" si="23"/>
        <v>525.68780787599997</v>
      </c>
      <c r="I33" s="61">
        <f t="shared" si="24"/>
        <v>543.03550553590787</v>
      </c>
      <c r="J33" s="61">
        <f t="shared" si="25"/>
        <v>560.41264171305693</v>
      </c>
      <c r="K33" s="71">
        <v>506.93134799999996</v>
      </c>
      <c r="L33" s="72">
        <f t="shared" si="26"/>
        <v>525.68780787599997</v>
      </c>
      <c r="M33" s="73">
        <f t="shared" si="27"/>
        <v>543.03550553590787</v>
      </c>
      <c r="N33" s="73">
        <f t="shared" si="28"/>
        <v>560.41264171305693</v>
      </c>
      <c r="O33" s="83">
        <v>506.93134799999996</v>
      </c>
      <c r="P33" s="84">
        <f t="shared" si="29"/>
        <v>525.68780787599997</v>
      </c>
      <c r="Q33" s="85">
        <f t="shared" si="30"/>
        <v>543.03550553590787</v>
      </c>
      <c r="R33" s="85">
        <f t="shared" si="31"/>
        <v>560.41264171305693</v>
      </c>
      <c r="S33" s="95">
        <v>506.93134799999996</v>
      </c>
      <c r="T33" s="96">
        <f t="shared" si="32"/>
        <v>525.68780787599997</v>
      </c>
      <c r="U33" s="97">
        <f t="shared" si="33"/>
        <v>543.03550553590787</v>
      </c>
      <c r="V33" s="97">
        <f t="shared" si="34"/>
        <v>560.41264171305693</v>
      </c>
    </row>
    <row r="34" spans="1:22" x14ac:dyDescent="0.3">
      <c r="A34" s="223" t="s">
        <v>80</v>
      </c>
      <c r="B34" s="223"/>
      <c r="C34" s="20">
        <v>929.31299999999999</v>
      </c>
      <c r="D34" s="20">
        <v>963.69758100000001</v>
      </c>
      <c r="E34" s="20">
        <v>995.49960117299997</v>
      </c>
      <c r="F34" s="20">
        <v>1027.355588410536</v>
      </c>
      <c r="G34" s="65">
        <v>929.31299999999999</v>
      </c>
      <c r="H34" s="65">
        <v>963.69758100000001</v>
      </c>
      <c r="I34" s="65">
        <v>995.49960117299997</v>
      </c>
      <c r="J34" s="65">
        <v>1027.355588410536</v>
      </c>
      <c r="K34" s="77">
        <v>929.31299999999999</v>
      </c>
      <c r="L34" s="77">
        <v>963.69758100000001</v>
      </c>
      <c r="M34" s="77">
        <v>995.49960117299997</v>
      </c>
      <c r="N34" s="77">
        <v>1027.355588410536</v>
      </c>
      <c r="O34" s="89">
        <v>929.31299999999999</v>
      </c>
      <c r="P34" s="89">
        <v>963.69758100000001</v>
      </c>
      <c r="Q34" s="89">
        <v>995.49960117299997</v>
      </c>
      <c r="R34" s="89">
        <v>1027.355588410536</v>
      </c>
      <c r="S34" s="101">
        <v>929.31299999999999</v>
      </c>
      <c r="T34" s="101">
        <v>963.69758100000001</v>
      </c>
      <c r="U34" s="101">
        <v>995.49960117299997</v>
      </c>
      <c r="V34" s="101">
        <v>1027.355588410536</v>
      </c>
    </row>
    <row r="35" spans="1:22" x14ac:dyDescent="0.3">
      <c r="A35" s="223" t="s">
        <v>81</v>
      </c>
      <c r="B35" s="223"/>
      <c r="C35" s="20">
        <v>929.31299999999999</v>
      </c>
      <c r="D35" s="20">
        <v>963.69758100000001</v>
      </c>
      <c r="E35" s="20">
        <v>995.49960117299997</v>
      </c>
      <c r="F35" s="20">
        <v>1027.355588410536</v>
      </c>
      <c r="G35" s="65">
        <v>929.31299999999999</v>
      </c>
      <c r="H35" s="65">
        <v>963.69758100000001</v>
      </c>
      <c r="I35" s="65">
        <v>995.49960117299997</v>
      </c>
      <c r="J35" s="65">
        <v>1027.355588410536</v>
      </c>
      <c r="K35" s="77">
        <v>929.31299999999999</v>
      </c>
      <c r="L35" s="77">
        <v>963.69758100000001</v>
      </c>
      <c r="M35" s="77">
        <v>995.49960117299997</v>
      </c>
      <c r="N35" s="77">
        <v>1027.355588410536</v>
      </c>
      <c r="O35" s="89">
        <v>929.31299999999999</v>
      </c>
      <c r="P35" s="89">
        <v>963.69758100000001</v>
      </c>
      <c r="Q35" s="89">
        <v>995.49960117299997</v>
      </c>
      <c r="R35" s="89">
        <v>1027.355588410536</v>
      </c>
      <c r="S35" s="101">
        <v>929.31299999999999</v>
      </c>
      <c r="T35" s="101">
        <v>963.69758100000001</v>
      </c>
      <c r="U35" s="101">
        <v>995.49960117299997</v>
      </c>
      <c r="V35" s="101">
        <v>1027.355588410536</v>
      </c>
    </row>
    <row r="36" spans="1:22" x14ac:dyDescent="0.3">
      <c r="A36" s="223" t="s">
        <v>82</v>
      </c>
      <c r="B36" s="223"/>
      <c r="C36" s="20">
        <v>7301</v>
      </c>
      <c r="D36" s="20">
        <v>7571.1369999999997</v>
      </c>
      <c r="E36" s="20">
        <v>7820.9845209999994</v>
      </c>
      <c r="F36" s="20">
        <v>8071.2560256719999</v>
      </c>
      <c r="G36" s="65">
        <v>7301</v>
      </c>
      <c r="H36" s="65">
        <v>7571.1369999999997</v>
      </c>
      <c r="I36" s="65">
        <v>7820.9845209999994</v>
      </c>
      <c r="J36" s="65">
        <v>8071.2560256719999</v>
      </c>
      <c r="K36" s="77">
        <v>7301</v>
      </c>
      <c r="L36" s="77">
        <v>7571.1369999999997</v>
      </c>
      <c r="M36" s="77">
        <v>7820.9845209999994</v>
      </c>
      <c r="N36" s="77">
        <v>8071.2560256719999</v>
      </c>
      <c r="O36" s="89">
        <v>7301</v>
      </c>
      <c r="P36" s="89">
        <v>7571.1369999999997</v>
      </c>
      <c r="Q36" s="89">
        <v>7820.9845209999994</v>
      </c>
      <c r="R36" s="89">
        <v>8071.2560256719999</v>
      </c>
      <c r="S36" s="101">
        <v>7301</v>
      </c>
      <c r="T36" s="101">
        <v>7571.1369999999997</v>
      </c>
      <c r="U36" s="101">
        <v>7820.9845209999994</v>
      </c>
      <c r="V36" s="101">
        <v>8071.2560256719999</v>
      </c>
    </row>
    <row r="37" spans="1:22" ht="15" thickBot="1" x14ac:dyDescent="0.35">
      <c r="A37" s="13"/>
      <c r="B37" s="13"/>
      <c r="C37" s="52"/>
      <c r="D37" s="53"/>
      <c r="E37" s="52"/>
      <c r="F37" s="52"/>
      <c r="G37" s="63"/>
      <c r="H37" s="64"/>
      <c r="I37" s="63"/>
      <c r="J37" s="63"/>
      <c r="K37" s="75"/>
      <c r="L37" s="76"/>
      <c r="M37" s="75"/>
      <c r="N37" s="75"/>
      <c r="O37" s="87"/>
      <c r="P37" s="88"/>
      <c r="Q37" s="87"/>
      <c r="R37" s="87"/>
      <c r="S37" s="99"/>
      <c r="T37" s="100"/>
      <c r="U37" s="99"/>
      <c r="V37" s="99"/>
    </row>
    <row r="38" spans="1:22" x14ac:dyDescent="0.3">
      <c r="A38" s="229" t="s">
        <v>1</v>
      </c>
      <c r="B38" s="230"/>
      <c r="C38" s="52"/>
      <c r="D38" s="53"/>
      <c r="E38" s="52"/>
      <c r="F38" s="52"/>
      <c r="G38" s="63"/>
      <c r="H38" s="64"/>
      <c r="I38" s="63"/>
      <c r="J38" s="63"/>
      <c r="K38" s="75"/>
      <c r="L38" s="76"/>
      <c r="M38" s="75"/>
      <c r="N38" s="75"/>
      <c r="O38" s="87"/>
      <c r="P38" s="88"/>
      <c r="Q38" s="87"/>
      <c r="R38" s="87"/>
      <c r="S38" s="99"/>
      <c r="T38" s="100"/>
      <c r="U38" s="99"/>
      <c r="V38" s="99"/>
    </row>
    <row r="39" spans="1:22" ht="57.6" x14ac:dyDescent="0.3">
      <c r="A39" s="231" t="s">
        <v>6</v>
      </c>
      <c r="B39" s="231"/>
      <c r="C39" s="46" t="s">
        <v>84</v>
      </c>
      <c r="D39" s="47" t="s">
        <v>92</v>
      </c>
      <c r="E39" s="47" t="s">
        <v>94</v>
      </c>
      <c r="F39" s="47" t="s">
        <v>93</v>
      </c>
      <c r="G39" s="57" t="s">
        <v>120</v>
      </c>
      <c r="H39" s="58" t="s">
        <v>121</v>
      </c>
      <c r="I39" s="58" t="s">
        <v>122</v>
      </c>
      <c r="J39" s="58" t="s">
        <v>123</v>
      </c>
      <c r="K39" s="69" t="s">
        <v>116</v>
      </c>
      <c r="L39" s="70" t="s">
        <v>117</v>
      </c>
      <c r="M39" s="70" t="s">
        <v>118</v>
      </c>
      <c r="N39" s="70" t="s">
        <v>119</v>
      </c>
      <c r="O39" s="81" t="s">
        <v>112</v>
      </c>
      <c r="P39" s="82" t="s">
        <v>113</v>
      </c>
      <c r="Q39" s="82" t="s">
        <v>114</v>
      </c>
      <c r="R39" s="82" t="s">
        <v>115</v>
      </c>
      <c r="S39" s="93" t="s">
        <v>108</v>
      </c>
      <c r="T39" s="94" t="s">
        <v>109</v>
      </c>
      <c r="U39" s="94" t="s">
        <v>110</v>
      </c>
      <c r="V39" s="94" t="s">
        <v>111</v>
      </c>
    </row>
    <row r="40" spans="1:22" x14ac:dyDescent="0.3">
      <c r="A40" s="223" t="s">
        <v>38</v>
      </c>
      <c r="B40" s="223"/>
      <c r="C40" s="54"/>
      <c r="D40" s="49"/>
      <c r="E40" s="54"/>
      <c r="F40" s="54"/>
      <c r="G40" s="66"/>
      <c r="H40" s="60"/>
      <c r="I40" s="66"/>
      <c r="J40" s="66"/>
      <c r="K40" s="78"/>
      <c r="L40" s="72"/>
      <c r="M40" s="78"/>
      <c r="N40" s="78"/>
      <c r="O40" s="90"/>
      <c r="P40" s="84"/>
      <c r="Q40" s="90"/>
      <c r="R40" s="90"/>
      <c r="S40" s="102"/>
      <c r="T40" s="96"/>
      <c r="U40" s="102"/>
      <c r="V40" s="102"/>
    </row>
    <row r="41" spans="1:22" x14ac:dyDescent="0.3">
      <c r="A41" s="234" t="s">
        <v>38</v>
      </c>
      <c r="B41" s="234"/>
      <c r="C41" s="48">
        <v>7.6052499999999998</v>
      </c>
      <c r="D41" s="49">
        <f>10.1*1.037</f>
        <v>10.473699999999999</v>
      </c>
      <c r="E41" s="50">
        <f t="shared" ref="E41:E50" si="35">D41*1.033</f>
        <v>10.819332099999999</v>
      </c>
      <c r="F41" s="50">
        <f t="shared" ref="F41:F50" si="36">E41*1.032</f>
        <v>11.165550727199999</v>
      </c>
      <c r="G41" s="59">
        <v>7.6052499999999998</v>
      </c>
      <c r="H41" s="60">
        <f>10.1*1.037</f>
        <v>10.473699999999999</v>
      </c>
      <c r="I41" s="61">
        <f t="shared" ref="I41:I50" si="37">H41*1.033</f>
        <v>10.819332099999999</v>
      </c>
      <c r="J41" s="61">
        <f t="shared" ref="J41:J50" si="38">I41*1.032</f>
        <v>11.165550727199999</v>
      </c>
      <c r="K41" s="71">
        <v>7.6052499999999998</v>
      </c>
      <c r="L41" s="72">
        <f>10.1*1.037</f>
        <v>10.473699999999999</v>
      </c>
      <c r="M41" s="73">
        <f t="shared" ref="M41:M50" si="39">L41*1.033</f>
        <v>10.819332099999999</v>
      </c>
      <c r="N41" s="73">
        <f t="shared" ref="N41:N50" si="40">M41*1.032</f>
        <v>11.165550727199999</v>
      </c>
      <c r="O41" s="83">
        <v>7.6052499999999998</v>
      </c>
      <c r="P41" s="84">
        <f>10.1*1.037</f>
        <v>10.473699999999999</v>
      </c>
      <c r="Q41" s="85">
        <f t="shared" ref="Q41:Q50" si="41">P41*1.033</f>
        <v>10.819332099999999</v>
      </c>
      <c r="R41" s="85">
        <f t="shared" ref="R41:R50" si="42">Q41*1.032</f>
        <v>11.165550727199999</v>
      </c>
      <c r="S41" s="95">
        <v>7.6052499999999998</v>
      </c>
      <c r="T41" s="96">
        <f>10.1*1.037</f>
        <v>10.473699999999999</v>
      </c>
      <c r="U41" s="97">
        <f t="shared" ref="U41:U50" si="43">T41*1.033</f>
        <v>10.819332099999999</v>
      </c>
      <c r="V41" s="97">
        <f t="shared" ref="V41:V50" si="44">U41*1.032</f>
        <v>11.165550727199999</v>
      </c>
    </row>
    <row r="42" spans="1:22" x14ac:dyDescent="0.3">
      <c r="A42" s="223" t="s">
        <v>2</v>
      </c>
      <c r="B42" s="223"/>
      <c r="C42" s="48">
        <v>8.9164999999999992</v>
      </c>
      <c r="D42" s="49">
        <f>D41+C42-C41</f>
        <v>11.78495</v>
      </c>
      <c r="E42" s="50">
        <f t="shared" si="35"/>
        <v>12.17385335</v>
      </c>
      <c r="F42" s="50">
        <f t="shared" si="36"/>
        <v>12.563416657199999</v>
      </c>
      <c r="G42" s="59">
        <v>8.9164999999999992</v>
      </c>
      <c r="H42" s="60">
        <f>H41+G42-G41</f>
        <v>11.78495</v>
      </c>
      <c r="I42" s="61">
        <f t="shared" si="37"/>
        <v>12.17385335</v>
      </c>
      <c r="J42" s="61">
        <f t="shared" si="38"/>
        <v>12.563416657199999</v>
      </c>
      <c r="K42" s="71">
        <v>8.9164999999999992</v>
      </c>
      <c r="L42" s="72">
        <f>L41+K42-K41</f>
        <v>11.78495</v>
      </c>
      <c r="M42" s="73">
        <f t="shared" si="39"/>
        <v>12.17385335</v>
      </c>
      <c r="N42" s="73">
        <f t="shared" si="40"/>
        <v>12.563416657199999</v>
      </c>
      <c r="O42" s="83">
        <v>8.9164999999999992</v>
      </c>
      <c r="P42" s="84">
        <f>P41+O42-O41</f>
        <v>11.78495</v>
      </c>
      <c r="Q42" s="85">
        <f t="shared" si="41"/>
        <v>12.17385335</v>
      </c>
      <c r="R42" s="85">
        <f t="shared" si="42"/>
        <v>12.563416657199999</v>
      </c>
      <c r="S42" s="95">
        <v>8.9164999999999992</v>
      </c>
      <c r="T42" s="96">
        <f>T41+S42-S41</f>
        <v>11.78495</v>
      </c>
      <c r="U42" s="97">
        <f t="shared" si="43"/>
        <v>12.17385335</v>
      </c>
      <c r="V42" s="97">
        <f t="shared" si="44"/>
        <v>12.563416657199999</v>
      </c>
    </row>
    <row r="43" spans="1:22" x14ac:dyDescent="0.3">
      <c r="A43" s="223" t="s">
        <v>22</v>
      </c>
      <c r="B43" s="223"/>
      <c r="C43" s="48">
        <v>9.5458999999999996</v>
      </c>
      <c r="D43" s="49">
        <f>D42+C43-C42</f>
        <v>12.414349999999999</v>
      </c>
      <c r="E43" s="50">
        <f t="shared" si="35"/>
        <v>12.824023549999998</v>
      </c>
      <c r="F43" s="50">
        <f t="shared" si="36"/>
        <v>13.234392303599998</v>
      </c>
      <c r="G43" s="59">
        <v>9.5458999999999996</v>
      </c>
      <c r="H43" s="60">
        <f>H42+G43-G42</f>
        <v>12.414349999999999</v>
      </c>
      <c r="I43" s="61">
        <f t="shared" si="37"/>
        <v>12.824023549999998</v>
      </c>
      <c r="J43" s="61">
        <f t="shared" si="38"/>
        <v>13.234392303599998</v>
      </c>
      <c r="K43" s="71">
        <v>9.5458999999999996</v>
      </c>
      <c r="L43" s="72">
        <f>L42+K43-K42</f>
        <v>12.414349999999999</v>
      </c>
      <c r="M43" s="73">
        <f t="shared" si="39"/>
        <v>12.824023549999998</v>
      </c>
      <c r="N43" s="73">
        <f t="shared" si="40"/>
        <v>13.234392303599998</v>
      </c>
      <c r="O43" s="83">
        <v>9.5458999999999996</v>
      </c>
      <c r="P43" s="84">
        <f>P42+O43-O42</f>
        <v>12.414349999999999</v>
      </c>
      <c r="Q43" s="85">
        <f t="shared" si="41"/>
        <v>12.824023549999998</v>
      </c>
      <c r="R43" s="85">
        <f t="shared" si="42"/>
        <v>13.234392303599998</v>
      </c>
      <c r="S43" s="95">
        <v>9.5458999999999996</v>
      </c>
      <c r="T43" s="96">
        <f>T42+S43-S42</f>
        <v>12.414349999999999</v>
      </c>
      <c r="U43" s="97">
        <f t="shared" si="43"/>
        <v>12.824023549999998</v>
      </c>
      <c r="V43" s="97">
        <f t="shared" si="44"/>
        <v>13.234392303599998</v>
      </c>
    </row>
    <row r="44" spans="1:22" x14ac:dyDescent="0.3">
      <c r="A44" s="223" t="s">
        <v>23</v>
      </c>
      <c r="B44" s="223"/>
      <c r="C44" s="48">
        <v>10.3851</v>
      </c>
      <c r="D44" s="49">
        <f>D43+C44-C43</f>
        <v>13.253550000000001</v>
      </c>
      <c r="E44" s="50">
        <f t="shared" si="35"/>
        <v>13.690917149999999</v>
      </c>
      <c r="F44" s="50">
        <f t="shared" si="36"/>
        <v>14.1290264988</v>
      </c>
      <c r="G44" s="59">
        <v>10.3851</v>
      </c>
      <c r="H44" s="60">
        <f>H43+G44-G43</f>
        <v>13.253550000000001</v>
      </c>
      <c r="I44" s="61">
        <f t="shared" si="37"/>
        <v>13.690917149999999</v>
      </c>
      <c r="J44" s="61">
        <f t="shared" si="38"/>
        <v>14.1290264988</v>
      </c>
      <c r="K44" s="71">
        <v>10.3851</v>
      </c>
      <c r="L44" s="72">
        <f>L43+K44-K43</f>
        <v>13.253550000000001</v>
      </c>
      <c r="M44" s="73">
        <f t="shared" si="39"/>
        <v>13.690917149999999</v>
      </c>
      <c r="N44" s="73">
        <f t="shared" si="40"/>
        <v>14.1290264988</v>
      </c>
      <c r="O44" s="83">
        <v>10.3851</v>
      </c>
      <c r="P44" s="84">
        <f>P43+O44-O43</f>
        <v>13.253550000000001</v>
      </c>
      <c r="Q44" s="85">
        <f t="shared" si="41"/>
        <v>13.690917149999999</v>
      </c>
      <c r="R44" s="85">
        <f t="shared" si="42"/>
        <v>14.1290264988</v>
      </c>
      <c r="S44" s="95">
        <v>10.3851</v>
      </c>
      <c r="T44" s="96">
        <f>T43+S44-S43</f>
        <v>13.253550000000001</v>
      </c>
      <c r="U44" s="97">
        <f t="shared" si="43"/>
        <v>13.690917149999999</v>
      </c>
      <c r="V44" s="97">
        <f t="shared" si="44"/>
        <v>14.1290264988</v>
      </c>
    </row>
    <row r="45" spans="1:22" x14ac:dyDescent="0.3">
      <c r="A45" s="223" t="s">
        <v>39</v>
      </c>
      <c r="B45" s="223"/>
      <c r="C45" s="48">
        <v>10.96205</v>
      </c>
      <c r="D45" s="49">
        <f>D44+C45-C44</f>
        <v>13.830500000000002</v>
      </c>
      <c r="E45" s="50">
        <f t="shared" si="35"/>
        <v>14.286906500000001</v>
      </c>
      <c r="F45" s="50">
        <f t="shared" si="36"/>
        <v>14.744087508000002</v>
      </c>
      <c r="G45" s="59">
        <v>10.96205</v>
      </c>
      <c r="H45" s="60">
        <f>H44+G45-G44</f>
        <v>13.830500000000002</v>
      </c>
      <c r="I45" s="61">
        <f t="shared" si="37"/>
        <v>14.286906500000001</v>
      </c>
      <c r="J45" s="61">
        <f t="shared" si="38"/>
        <v>14.744087508000002</v>
      </c>
      <c r="K45" s="71">
        <v>10.96205</v>
      </c>
      <c r="L45" s="72">
        <f>L44+K45-K44</f>
        <v>13.830500000000002</v>
      </c>
      <c r="M45" s="73">
        <f t="shared" si="39"/>
        <v>14.286906500000001</v>
      </c>
      <c r="N45" s="73">
        <f t="shared" si="40"/>
        <v>14.744087508000002</v>
      </c>
      <c r="O45" s="83">
        <v>10.96205</v>
      </c>
      <c r="P45" s="84">
        <f>P44+O45-O44</f>
        <v>13.830500000000002</v>
      </c>
      <c r="Q45" s="85">
        <f t="shared" si="41"/>
        <v>14.286906500000001</v>
      </c>
      <c r="R45" s="85">
        <f t="shared" si="42"/>
        <v>14.744087508000002</v>
      </c>
      <c r="S45" s="95">
        <v>10.96205</v>
      </c>
      <c r="T45" s="96">
        <f>T44+S45-S44</f>
        <v>13.830500000000002</v>
      </c>
      <c r="U45" s="97">
        <f t="shared" si="43"/>
        <v>14.286906500000001</v>
      </c>
      <c r="V45" s="97">
        <f t="shared" si="44"/>
        <v>14.744087508000002</v>
      </c>
    </row>
    <row r="46" spans="1:22" x14ac:dyDescent="0.3">
      <c r="A46" s="234" t="s">
        <v>24</v>
      </c>
      <c r="B46" s="234"/>
      <c r="C46" s="48">
        <v>15.231479999999999</v>
      </c>
      <c r="D46" s="49">
        <f>D45+C46-C45</f>
        <v>18.099930000000001</v>
      </c>
      <c r="E46" s="50">
        <f t="shared" si="35"/>
        <v>18.697227689999998</v>
      </c>
      <c r="F46" s="50">
        <f t="shared" si="36"/>
        <v>19.29553897608</v>
      </c>
      <c r="G46" s="59">
        <v>15.231479999999999</v>
      </c>
      <c r="H46" s="60">
        <f>H45+G46-G45</f>
        <v>18.099930000000001</v>
      </c>
      <c r="I46" s="61">
        <f t="shared" si="37"/>
        <v>18.697227689999998</v>
      </c>
      <c r="J46" s="61">
        <f t="shared" si="38"/>
        <v>19.29553897608</v>
      </c>
      <c r="K46" s="71">
        <v>15.231479999999999</v>
      </c>
      <c r="L46" s="72">
        <f>L45+K46-K45</f>
        <v>18.099930000000001</v>
      </c>
      <c r="M46" s="73">
        <f t="shared" si="39"/>
        <v>18.697227689999998</v>
      </c>
      <c r="N46" s="73">
        <f t="shared" si="40"/>
        <v>19.29553897608</v>
      </c>
      <c r="O46" s="83">
        <v>15.231479999999999</v>
      </c>
      <c r="P46" s="84">
        <f>P45+O46-O45</f>
        <v>18.099930000000001</v>
      </c>
      <c r="Q46" s="85">
        <f t="shared" si="41"/>
        <v>18.697227689999998</v>
      </c>
      <c r="R46" s="85">
        <f t="shared" si="42"/>
        <v>19.29553897608</v>
      </c>
      <c r="S46" s="95">
        <v>15.231479999999999</v>
      </c>
      <c r="T46" s="96">
        <f>T45+S46-S45</f>
        <v>18.099930000000001</v>
      </c>
      <c r="U46" s="97">
        <f t="shared" si="43"/>
        <v>18.697227689999998</v>
      </c>
      <c r="V46" s="97">
        <f t="shared" si="44"/>
        <v>19.29553897608</v>
      </c>
    </row>
    <row r="47" spans="1:22" x14ac:dyDescent="0.3">
      <c r="A47" s="234" t="s">
        <v>25</v>
      </c>
      <c r="B47" s="234"/>
      <c r="C47" s="48">
        <v>17.885450000000002</v>
      </c>
      <c r="D47" s="49">
        <f>D46-C46+C47</f>
        <v>20.753900000000002</v>
      </c>
      <c r="E47" s="50">
        <f t="shared" si="35"/>
        <v>21.4387787</v>
      </c>
      <c r="F47" s="50">
        <f t="shared" si="36"/>
        <v>22.1248196184</v>
      </c>
      <c r="G47" s="59">
        <v>17.885450000000002</v>
      </c>
      <c r="H47" s="60">
        <f>H46-G46+G47</f>
        <v>20.753900000000002</v>
      </c>
      <c r="I47" s="61">
        <f t="shared" si="37"/>
        <v>21.4387787</v>
      </c>
      <c r="J47" s="61">
        <f t="shared" si="38"/>
        <v>22.1248196184</v>
      </c>
      <c r="K47" s="71">
        <v>17.885450000000002</v>
      </c>
      <c r="L47" s="72">
        <f>L46-K46+K47</f>
        <v>20.753900000000002</v>
      </c>
      <c r="M47" s="73">
        <f t="shared" si="39"/>
        <v>21.4387787</v>
      </c>
      <c r="N47" s="73">
        <f t="shared" si="40"/>
        <v>22.1248196184</v>
      </c>
      <c r="O47" s="83">
        <v>17.885450000000002</v>
      </c>
      <c r="P47" s="84">
        <f>P46-O46+O47</f>
        <v>20.753900000000002</v>
      </c>
      <c r="Q47" s="85">
        <f t="shared" si="41"/>
        <v>21.4387787</v>
      </c>
      <c r="R47" s="85">
        <f t="shared" si="42"/>
        <v>22.1248196184</v>
      </c>
      <c r="S47" s="95">
        <v>17.885450000000002</v>
      </c>
      <c r="T47" s="96">
        <f>T46-S46+S47</f>
        <v>20.753900000000002</v>
      </c>
      <c r="U47" s="97">
        <f t="shared" si="43"/>
        <v>21.4387787</v>
      </c>
      <c r="V47" s="97">
        <f t="shared" si="44"/>
        <v>22.1248196184</v>
      </c>
    </row>
    <row r="48" spans="1:22" x14ac:dyDescent="0.3">
      <c r="A48" s="234" t="s">
        <v>26</v>
      </c>
      <c r="B48" s="234"/>
      <c r="C48" s="48">
        <v>22.84722</v>
      </c>
      <c r="D48" s="49">
        <f>D47+C48-C47</f>
        <v>25.715669999999999</v>
      </c>
      <c r="E48" s="50">
        <f t="shared" si="35"/>
        <v>26.564287109999999</v>
      </c>
      <c r="F48" s="50">
        <f t="shared" si="36"/>
        <v>27.41434429752</v>
      </c>
      <c r="G48" s="59">
        <v>22.84722</v>
      </c>
      <c r="H48" s="60">
        <f>H47+G48-G47</f>
        <v>25.715669999999999</v>
      </c>
      <c r="I48" s="61">
        <f t="shared" si="37"/>
        <v>26.564287109999999</v>
      </c>
      <c r="J48" s="61">
        <f t="shared" si="38"/>
        <v>27.41434429752</v>
      </c>
      <c r="K48" s="71">
        <v>22.84722</v>
      </c>
      <c r="L48" s="72">
        <f>L47+K48-K47</f>
        <v>25.715669999999999</v>
      </c>
      <c r="M48" s="73">
        <f t="shared" si="39"/>
        <v>26.564287109999999</v>
      </c>
      <c r="N48" s="73">
        <f t="shared" si="40"/>
        <v>27.41434429752</v>
      </c>
      <c r="O48" s="83">
        <v>22.84722</v>
      </c>
      <c r="P48" s="84">
        <f>P47+O48-O47</f>
        <v>25.715669999999999</v>
      </c>
      <c r="Q48" s="85">
        <f t="shared" si="41"/>
        <v>26.564287109999999</v>
      </c>
      <c r="R48" s="85">
        <f t="shared" si="42"/>
        <v>27.41434429752</v>
      </c>
      <c r="S48" s="95">
        <v>22.84722</v>
      </c>
      <c r="T48" s="96">
        <f>T47+S48-S47</f>
        <v>25.715669999999999</v>
      </c>
      <c r="U48" s="97">
        <f t="shared" si="43"/>
        <v>26.564287109999999</v>
      </c>
      <c r="V48" s="97">
        <f t="shared" si="44"/>
        <v>27.41434429752</v>
      </c>
    </row>
    <row r="49" spans="1:22" x14ac:dyDescent="0.3">
      <c r="A49" s="223" t="s">
        <v>27</v>
      </c>
      <c r="B49" s="223"/>
      <c r="C49" s="48">
        <v>10.626370000000001</v>
      </c>
      <c r="D49" s="49">
        <v>125</v>
      </c>
      <c r="E49" s="50">
        <f t="shared" si="35"/>
        <v>129.125</v>
      </c>
      <c r="F49" s="50">
        <f t="shared" si="36"/>
        <v>133.25700000000001</v>
      </c>
      <c r="G49" s="59">
        <v>10.626370000000001</v>
      </c>
      <c r="H49" s="60">
        <v>125</v>
      </c>
      <c r="I49" s="61">
        <f t="shared" si="37"/>
        <v>129.125</v>
      </c>
      <c r="J49" s="61">
        <f t="shared" si="38"/>
        <v>133.25700000000001</v>
      </c>
      <c r="K49" s="71">
        <v>10.626370000000001</v>
      </c>
      <c r="L49" s="72">
        <v>125</v>
      </c>
      <c r="M49" s="73">
        <f t="shared" si="39"/>
        <v>129.125</v>
      </c>
      <c r="N49" s="73">
        <f t="shared" si="40"/>
        <v>133.25700000000001</v>
      </c>
      <c r="O49" s="83">
        <v>10.626370000000001</v>
      </c>
      <c r="P49" s="84">
        <v>125</v>
      </c>
      <c r="Q49" s="85">
        <f t="shared" si="41"/>
        <v>129.125</v>
      </c>
      <c r="R49" s="85">
        <f t="shared" si="42"/>
        <v>133.25700000000001</v>
      </c>
      <c r="S49" s="95">
        <v>10.626370000000001</v>
      </c>
      <c r="T49" s="96">
        <v>125</v>
      </c>
      <c r="U49" s="97">
        <f t="shared" si="43"/>
        <v>129.125</v>
      </c>
      <c r="V49" s="97">
        <f t="shared" si="44"/>
        <v>133.25700000000001</v>
      </c>
    </row>
    <row r="50" spans="1:22" x14ac:dyDescent="0.3">
      <c r="A50" s="223" t="s">
        <v>28</v>
      </c>
      <c r="B50" s="223"/>
      <c r="C50" s="48">
        <v>115.39</v>
      </c>
      <c r="D50" s="49">
        <v>0</v>
      </c>
      <c r="E50" s="50">
        <f t="shared" si="35"/>
        <v>0</v>
      </c>
      <c r="F50" s="50">
        <f t="shared" si="36"/>
        <v>0</v>
      </c>
      <c r="G50" s="59">
        <v>115.39</v>
      </c>
      <c r="H50" s="60">
        <v>0</v>
      </c>
      <c r="I50" s="61">
        <f t="shared" si="37"/>
        <v>0</v>
      </c>
      <c r="J50" s="61">
        <f t="shared" si="38"/>
        <v>0</v>
      </c>
      <c r="K50" s="71">
        <v>115.39</v>
      </c>
      <c r="L50" s="72">
        <v>0</v>
      </c>
      <c r="M50" s="73">
        <f t="shared" si="39"/>
        <v>0</v>
      </c>
      <c r="N50" s="73">
        <f t="shared" si="40"/>
        <v>0</v>
      </c>
      <c r="O50" s="83">
        <v>115.39</v>
      </c>
      <c r="P50" s="84">
        <v>0</v>
      </c>
      <c r="Q50" s="85">
        <f t="shared" si="41"/>
        <v>0</v>
      </c>
      <c r="R50" s="85">
        <f t="shared" si="42"/>
        <v>0</v>
      </c>
      <c r="S50" s="95">
        <v>115.39</v>
      </c>
      <c r="T50" s="96">
        <v>0</v>
      </c>
      <c r="U50" s="97">
        <f t="shared" si="43"/>
        <v>0</v>
      </c>
      <c r="V50" s="97">
        <f t="shared" si="44"/>
        <v>0</v>
      </c>
    </row>
    <row r="51" spans="1:22" ht="15" thickBot="1" x14ac:dyDescent="0.35">
      <c r="A51" s="6"/>
      <c r="B51" s="6"/>
      <c r="C51" s="52"/>
      <c r="D51" s="53"/>
      <c r="E51" s="52"/>
      <c r="F51" s="52"/>
      <c r="G51" s="63"/>
      <c r="H51" s="64"/>
      <c r="I51" s="63"/>
      <c r="J51" s="63"/>
      <c r="K51" s="75"/>
      <c r="L51" s="76"/>
      <c r="M51" s="75"/>
      <c r="N51" s="75"/>
      <c r="O51" s="87"/>
      <c r="P51" s="88"/>
      <c r="Q51" s="87"/>
      <c r="R51" s="87"/>
      <c r="S51" s="99"/>
      <c r="T51" s="100"/>
      <c r="U51" s="99"/>
      <c r="V51" s="99"/>
    </row>
    <row r="52" spans="1:22" x14ac:dyDescent="0.3">
      <c r="A52" s="229" t="s">
        <v>103</v>
      </c>
      <c r="B52" s="230"/>
      <c r="C52" s="52"/>
      <c r="D52" s="53"/>
      <c r="E52" s="52"/>
      <c r="F52" s="52"/>
      <c r="G52" s="63"/>
      <c r="H52" s="64"/>
      <c r="I52" s="63"/>
      <c r="J52" s="63"/>
      <c r="K52" s="75"/>
      <c r="L52" s="76"/>
      <c r="M52" s="75"/>
      <c r="N52" s="75"/>
      <c r="O52" s="87"/>
      <c r="P52" s="88"/>
      <c r="Q52" s="87"/>
      <c r="R52" s="87"/>
      <c r="S52" s="99"/>
      <c r="T52" s="100"/>
      <c r="U52" s="99"/>
      <c r="V52" s="99"/>
    </row>
    <row r="53" spans="1:22" ht="57.6" x14ac:dyDescent="0.3">
      <c r="A53" s="231" t="s">
        <v>6</v>
      </c>
      <c r="B53" s="231"/>
      <c r="C53" s="46" t="s">
        <v>84</v>
      </c>
      <c r="D53" s="47" t="s">
        <v>92</v>
      </c>
      <c r="E53" s="47" t="s">
        <v>94</v>
      </c>
      <c r="F53" s="47" t="s">
        <v>93</v>
      </c>
      <c r="G53" s="57" t="s">
        <v>120</v>
      </c>
      <c r="H53" s="58" t="s">
        <v>121</v>
      </c>
      <c r="I53" s="58" t="s">
        <v>122</v>
      </c>
      <c r="J53" s="58" t="s">
        <v>123</v>
      </c>
      <c r="K53" s="69" t="s">
        <v>116</v>
      </c>
      <c r="L53" s="70" t="s">
        <v>117</v>
      </c>
      <c r="M53" s="70" t="s">
        <v>118</v>
      </c>
      <c r="N53" s="70" t="s">
        <v>119</v>
      </c>
      <c r="O53" s="81" t="s">
        <v>112</v>
      </c>
      <c r="P53" s="82" t="s">
        <v>113</v>
      </c>
      <c r="Q53" s="82" t="s">
        <v>114</v>
      </c>
      <c r="R53" s="82" t="s">
        <v>115</v>
      </c>
      <c r="S53" s="93" t="s">
        <v>108</v>
      </c>
      <c r="T53" s="94" t="s">
        <v>109</v>
      </c>
      <c r="U53" s="94" t="s">
        <v>110</v>
      </c>
      <c r="V53" s="94" t="s">
        <v>111</v>
      </c>
    </row>
    <row r="54" spans="1:22" x14ac:dyDescent="0.3">
      <c r="A54" s="232" t="s">
        <v>86</v>
      </c>
      <c r="B54" s="233"/>
      <c r="C54" s="48">
        <v>10.511693319999999</v>
      </c>
      <c r="D54" s="49">
        <v>14.85</v>
      </c>
      <c r="E54" s="50">
        <f t="shared" ref="E54:E63" si="45">D54*1.033</f>
        <v>15.340049999999998</v>
      </c>
      <c r="F54" s="50">
        <f t="shared" ref="F54:F63" si="46">E54*1.032</f>
        <v>15.830931599999998</v>
      </c>
      <c r="G54" s="59">
        <v>10.511693319999999</v>
      </c>
      <c r="H54" s="60">
        <v>14.85</v>
      </c>
      <c r="I54" s="61">
        <f t="shared" ref="I54:I63" si="47">H54*1.033</f>
        <v>15.340049999999998</v>
      </c>
      <c r="J54" s="61">
        <f t="shared" ref="J54:J63" si="48">I54*1.032</f>
        <v>15.830931599999998</v>
      </c>
      <c r="K54" s="71">
        <v>10.511693319999999</v>
      </c>
      <c r="L54" s="72">
        <v>14.85</v>
      </c>
      <c r="M54" s="73">
        <f t="shared" ref="M54:M63" si="49">L54*1.033</f>
        <v>15.340049999999998</v>
      </c>
      <c r="N54" s="73">
        <f t="shared" ref="N54:N63" si="50">M54*1.032</f>
        <v>15.830931599999998</v>
      </c>
      <c r="O54" s="83">
        <v>10.511693319999999</v>
      </c>
      <c r="P54" s="84">
        <v>14.85</v>
      </c>
      <c r="Q54" s="85">
        <f t="shared" ref="Q54:Q63" si="51">P54*1.033</f>
        <v>15.340049999999998</v>
      </c>
      <c r="R54" s="85">
        <f t="shared" ref="R54:R63" si="52">Q54*1.032</f>
        <v>15.830931599999998</v>
      </c>
      <c r="S54" s="95">
        <v>10.511693319999999</v>
      </c>
      <c r="T54" s="96">
        <v>14.85</v>
      </c>
      <c r="U54" s="97">
        <f t="shared" ref="U54:U63" si="53">T54*1.033</f>
        <v>15.340049999999998</v>
      </c>
      <c r="V54" s="97">
        <f t="shared" ref="V54:V63" si="54">U54*1.032</f>
        <v>15.830931599999998</v>
      </c>
    </row>
    <row r="55" spans="1:22" x14ac:dyDescent="0.3">
      <c r="A55" s="232" t="s">
        <v>87</v>
      </c>
      <c r="B55" s="233"/>
      <c r="C55" s="48">
        <v>11.07129286</v>
      </c>
      <c r="D55" s="49">
        <v>21.5</v>
      </c>
      <c r="E55" s="50">
        <f t="shared" si="45"/>
        <v>22.209499999999998</v>
      </c>
      <c r="F55" s="50">
        <f t="shared" si="46"/>
        <v>22.920203999999998</v>
      </c>
      <c r="G55" s="59">
        <v>11.07129286</v>
      </c>
      <c r="H55" s="60">
        <v>21.5</v>
      </c>
      <c r="I55" s="61">
        <f t="shared" si="47"/>
        <v>22.209499999999998</v>
      </c>
      <c r="J55" s="61">
        <f t="shared" si="48"/>
        <v>22.920203999999998</v>
      </c>
      <c r="K55" s="71">
        <v>11.07129286</v>
      </c>
      <c r="L55" s="72">
        <v>21.5</v>
      </c>
      <c r="M55" s="73">
        <f t="shared" si="49"/>
        <v>22.209499999999998</v>
      </c>
      <c r="N55" s="73">
        <f t="shared" si="50"/>
        <v>22.920203999999998</v>
      </c>
      <c r="O55" s="83">
        <v>11.07129286</v>
      </c>
      <c r="P55" s="84">
        <v>21.5</v>
      </c>
      <c r="Q55" s="85">
        <f t="shared" si="51"/>
        <v>22.209499999999998</v>
      </c>
      <c r="R55" s="85">
        <f t="shared" si="52"/>
        <v>22.920203999999998</v>
      </c>
      <c r="S55" s="95">
        <v>11.07129286</v>
      </c>
      <c r="T55" s="96">
        <v>21.5</v>
      </c>
      <c r="U55" s="97">
        <f t="shared" si="53"/>
        <v>22.209499999999998</v>
      </c>
      <c r="V55" s="97">
        <f t="shared" si="54"/>
        <v>22.920203999999998</v>
      </c>
    </row>
    <row r="56" spans="1:22" x14ac:dyDescent="0.3">
      <c r="A56" s="232" t="s">
        <v>88</v>
      </c>
      <c r="B56" s="233"/>
      <c r="C56" s="48">
        <v>11.828398119999999</v>
      </c>
      <c r="D56" s="49">
        <v>25</v>
      </c>
      <c r="E56" s="50">
        <f t="shared" si="45"/>
        <v>25.824999999999999</v>
      </c>
      <c r="F56" s="50">
        <f t="shared" si="46"/>
        <v>26.651399999999999</v>
      </c>
      <c r="G56" s="59">
        <v>11.828398119999999</v>
      </c>
      <c r="H56" s="60">
        <v>25</v>
      </c>
      <c r="I56" s="61">
        <f t="shared" si="47"/>
        <v>25.824999999999999</v>
      </c>
      <c r="J56" s="61">
        <f t="shared" si="48"/>
        <v>26.651399999999999</v>
      </c>
      <c r="K56" s="71">
        <v>11.828398119999999</v>
      </c>
      <c r="L56" s="72">
        <v>25</v>
      </c>
      <c r="M56" s="73">
        <f t="shared" si="49"/>
        <v>25.824999999999999</v>
      </c>
      <c r="N56" s="73">
        <f t="shared" si="50"/>
        <v>26.651399999999999</v>
      </c>
      <c r="O56" s="83">
        <v>11.828398119999999</v>
      </c>
      <c r="P56" s="84">
        <v>25</v>
      </c>
      <c r="Q56" s="85">
        <f t="shared" si="51"/>
        <v>25.824999999999999</v>
      </c>
      <c r="R56" s="85">
        <f t="shared" si="52"/>
        <v>26.651399999999999</v>
      </c>
      <c r="S56" s="95">
        <v>11.828398119999999</v>
      </c>
      <c r="T56" s="96">
        <v>25</v>
      </c>
      <c r="U56" s="97">
        <f t="shared" si="53"/>
        <v>25.824999999999999</v>
      </c>
      <c r="V56" s="97">
        <f t="shared" si="54"/>
        <v>26.651399999999999</v>
      </c>
    </row>
    <row r="57" spans="1:22" x14ac:dyDescent="0.3">
      <c r="A57" s="232" t="s">
        <v>89</v>
      </c>
      <c r="B57" s="233"/>
      <c r="C57" s="48">
        <v>12.673283700000002</v>
      </c>
      <c r="D57" s="49">
        <v>33</v>
      </c>
      <c r="E57" s="50">
        <f t="shared" si="45"/>
        <v>34.088999999999999</v>
      </c>
      <c r="F57" s="50">
        <f t="shared" si="46"/>
        <v>35.179848</v>
      </c>
      <c r="G57" s="59">
        <v>12.673283700000002</v>
      </c>
      <c r="H57" s="60">
        <v>33</v>
      </c>
      <c r="I57" s="61">
        <f t="shared" si="47"/>
        <v>34.088999999999999</v>
      </c>
      <c r="J57" s="61">
        <f t="shared" si="48"/>
        <v>35.179848</v>
      </c>
      <c r="K57" s="71">
        <v>12.673283700000002</v>
      </c>
      <c r="L57" s="72">
        <v>33</v>
      </c>
      <c r="M57" s="73">
        <f t="shared" si="49"/>
        <v>34.088999999999999</v>
      </c>
      <c r="N57" s="73">
        <f t="shared" si="50"/>
        <v>35.179848</v>
      </c>
      <c r="O57" s="83">
        <v>12.673283700000002</v>
      </c>
      <c r="P57" s="84">
        <v>33</v>
      </c>
      <c r="Q57" s="85">
        <f t="shared" si="51"/>
        <v>34.088999999999999</v>
      </c>
      <c r="R57" s="85">
        <f t="shared" si="52"/>
        <v>35.179848</v>
      </c>
      <c r="S57" s="95">
        <v>12.673283700000002</v>
      </c>
      <c r="T57" s="96">
        <v>33</v>
      </c>
      <c r="U57" s="97">
        <f t="shared" si="53"/>
        <v>34.088999999999999</v>
      </c>
      <c r="V57" s="97">
        <f t="shared" si="54"/>
        <v>35.179848</v>
      </c>
    </row>
    <row r="58" spans="1:22" x14ac:dyDescent="0.3">
      <c r="A58" s="232" t="s">
        <v>90</v>
      </c>
      <c r="B58" s="233"/>
      <c r="C58" s="48">
        <v>13.397471340000001</v>
      </c>
      <c r="D58" s="49">
        <v>90</v>
      </c>
      <c r="E58" s="50">
        <f t="shared" si="45"/>
        <v>92.97</v>
      </c>
      <c r="F58" s="50">
        <f t="shared" si="46"/>
        <v>95.945040000000006</v>
      </c>
      <c r="G58" s="59">
        <v>13.397471340000001</v>
      </c>
      <c r="H58" s="60">
        <v>90</v>
      </c>
      <c r="I58" s="61">
        <f t="shared" si="47"/>
        <v>92.97</v>
      </c>
      <c r="J58" s="61">
        <f t="shared" si="48"/>
        <v>95.945040000000006</v>
      </c>
      <c r="K58" s="71">
        <v>13.397471340000001</v>
      </c>
      <c r="L58" s="72">
        <v>90</v>
      </c>
      <c r="M58" s="73">
        <f t="shared" si="49"/>
        <v>92.97</v>
      </c>
      <c r="N58" s="73">
        <f t="shared" si="50"/>
        <v>95.945040000000006</v>
      </c>
      <c r="O58" s="83">
        <v>13.397471340000001</v>
      </c>
      <c r="P58" s="84">
        <v>90</v>
      </c>
      <c r="Q58" s="85">
        <f t="shared" si="51"/>
        <v>92.97</v>
      </c>
      <c r="R58" s="85">
        <f t="shared" si="52"/>
        <v>95.945040000000006</v>
      </c>
      <c r="S58" s="95">
        <v>13.397471340000001</v>
      </c>
      <c r="T58" s="96">
        <v>90</v>
      </c>
      <c r="U58" s="97">
        <f t="shared" si="53"/>
        <v>92.97</v>
      </c>
      <c r="V58" s="97">
        <f t="shared" si="54"/>
        <v>95.945040000000006</v>
      </c>
    </row>
    <row r="59" spans="1:22" x14ac:dyDescent="0.3">
      <c r="A59" s="223" t="s">
        <v>29</v>
      </c>
      <c r="B59" s="223"/>
      <c r="C59" s="48">
        <v>18.686235620000001</v>
      </c>
      <c r="D59" s="49">
        <v>150</v>
      </c>
      <c r="E59" s="50">
        <f t="shared" si="45"/>
        <v>154.94999999999999</v>
      </c>
      <c r="F59" s="50">
        <f t="shared" si="46"/>
        <v>159.9084</v>
      </c>
      <c r="G59" s="59">
        <v>18.686235620000001</v>
      </c>
      <c r="H59" s="60">
        <v>150</v>
      </c>
      <c r="I59" s="61">
        <f t="shared" si="47"/>
        <v>154.94999999999999</v>
      </c>
      <c r="J59" s="61">
        <f t="shared" si="48"/>
        <v>159.9084</v>
      </c>
      <c r="K59" s="71">
        <v>18.686235620000001</v>
      </c>
      <c r="L59" s="72">
        <v>150</v>
      </c>
      <c r="M59" s="73">
        <f t="shared" si="49"/>
        <v>154.94999999999999</v>
      </c>
      <c r="N59" s="73">
        <f t="shared" si="50"/>
        <v>159.9084</v>
      </c>
      <c r="O59" s="83">
        <v>18.686235620000001</v>
      </c>
      <c r="P59" s="84">
        <v>150</v>
      </c>
      <c r="Q59" s="85">
        <f t="shared" si="51"/>
        <v>154.94999999999999</v>
      </c>
      <c r="R59" s="85">
        <f t="shared" si="52"/>
        <v>159.9084</v>
      </c>
      <c r="S59" s="95">
        <v>18.686235620000001</v>
      </c>
      <c r="T59" s="96">
        <v>150</v>
      </c>
      <c r="U59" s="97">
        <f t="shared" si="53"/>
        <v>154.94999999999999</v>
      </c>
      <c r="V59" s="97">
        <f t="shared" si="54"/>
        <v>159.9084</v>
      </c>
    </row>
    <row r="60" spans="1:22" x14ac:dyDescent="0.3">
      <c r="A60" s="223" t="s">
        <v>98</v>
      </c>
      <c r="B60" s="223"/>
      <c r="C60" s="48">
        <v>18.686235620000001</v>
      </c>
      <c r="D60" s="49">
        <v>150</v>
      </c>
      <c r="E60" s="50">
        <f t="shared" si="45"/>
        <v>154.94999999999999</v>
      </c>
      <c r="F60" s="50">
        <f t="shared" si="46"/>
        <v>159.9084</v>
      </c>
      <c r="G60" s="59">
        <v>18.686235620000001</v>
      </c>
      <c r="H60" s="60">
        <v>150</v>
      </c>
      <c r="I60" s="61">
        <f t="shared" si="47"/>
        <v>154.94999999999999</v>
      </c>
      <c r="J60" s="61">
        <f t="shared" si="48"/>
        <v>159.9084</v>
      </c>
      <c r="K60" s="71">
        <v>18.686235620000001</v>
      </c>
      <c r="L60" s="72">
        <v>150</v>
      </c>
      <c r="M60" s="73">
        <f t="shared" si="49"/>
        <v>154.94999999999999</v>
      </c>
      <c r="N60" s="73">
        <f t="shared" si="50"/>
        <v>159.9084</v>
      </c>
      <c r="O60" s="83">
        <v>18.686235620000001</v>
      </c>
      <c r="P60" s="84">
        <v>150</v>
      </c>
      <c r="Q60" s="85">
        <f t="shared" si="51"/>
        <v>154.94999999999999</v>
      </c>
      <c r="R60" s="85">
        <f t="shared" si="52"/>
        <v>159.9084</v>
      </c>
      <c r="S60" s="95">
        <v>18.686235620000001</v>
      </c>
      <c r="T60" s="96">
        <v>150</v>
      </c>
      <c r="U60" s="97">
        <f t="shared" si="53"/>
        <v>154.94999999999999</v>
      </c>
      <c r="V60" s="97">
        <f t="shared" si="54"/>
        <v>159.9084</v>
      </c>
    </row>
    <row r="61" spans="1:22" x14ac:dyDescent="0.3">
      <c r="A61" s="223" t="s">
        <v>99</v>
      </c>
      <c r="B61" s="223"/>
      <c r="C61" s="48">
        <v>18.686235620000001</v>
      </c>
      <c r="D61" s="49">
        <v>150</v>
      </c>
      <c r="E61" s="50">
        <f t="shared" si="45"/>
        <v>154.94999999999999</v>
      </c>
      <c r="F61" s="50">
        <f t="shared" si="46"/>
        <v>159.9084</v>
      </c>
      <c r="G61" s="59">
        <v>18.686235620000001</v>
      </c>
      <c r="H61" s="60">
        <v>150</v>
      </c>
      <c r="I61" s="61">
        <f t="shared" si="47"/>
        <v>154.94999999999999</v>
      </c>
      <c r="J61" s="61">
        <f t="shared" si="48"/>
        <v>159.9084</v>
      </c>
      <c r="K61" s="71">
        <v>18.686235620000001</v>
      </c>
      <c r="L61" s="72">
        <v>150</v>
      </c>
      <c r="M61" s="73">
        <f t="shared" si="49"/>
        <v>154.94999999999999</v>
      </c>
      <c r="N61" s="73">
        <f t="shared" si="50"/>
        <v>159.9084</v>
      </c>
      <c r="O61" s="83">
        <v>18.686235620000001</v>
      </c>
      <c r="P61" s="84">
        <v>150</v>
      </c>
      <c r="Q61" s="85">
        <f t="shared" si="51"/>
        <v>154.94999999999999</v>
      </c>
      <c r="R61" s="85">
        <f t="shared" si="52"/>
        <v>159.9084</v>
      </c>
      <c r="S61" s="95">
        <v>18.686235620000001</v>
      </c>
      <c r="T61" s="96">
        <v>150</v>
      </c>
      <c r="U61" s="97">
        <f t="shared" si="53"/>
        <v>154.94999999999999</v>
      </c>
      <c r="V61" s="97">
        <f t="shared" si="54"/>
        <v>159.9084</v>
      </c>
    </row>
    <row r="62" spans="1:22" x14ac:dyDescent="0.3">
      <c r="A62" s="223" t="s">
        <v>100</v>
      </c>
      <c r="B62" s="223"/>
      <c r="C62" s="48">
        <v>18.686235620000001</v>
      </c>
      <c r="D62" s="49">
        <v>150</v>
      </c>
      <c r="E62" s="50">
        <f t="shared" si="45"/>
        <v>154.94999999999999</v>
      </c>
      <c r="F62" s="50">
        <f t="shared" si="46"/>
        <v>159.9084</v>
      </c>
      <c r="G62" s="59">
        <v>18.686235620000001</v>
      </c>
      <c r="H62" s="60">
        <v>150</v>
      </c>
      <c r="I62" s="61">
        <f t="shared" si="47"/>
        <v>154.94999999999999</v>
      </c>
      <c r="J62" s="61">
        <f t="shared" si="48"/>
        <v>159.9084</v>
      </c>
      <c r="K62" s="71">
        <v>18.686235620000001</v>
      </c>
      <c r="L62" s="72">
        <v>150</v>
      </c>
      <c r="M62" s="73">
        <f t="shared" si="49"/>
        <v>154.94999999999999</v>
      </c>
      <c r="N62" s="73">
        <f t="shared" si="50"/>
        <v>159.9084</v>
      </c>
      <c r="O62" s="83">
        <v>18.686235620000001</v>
      </c>
      <c r="P62" s="84">
        <v>150</v>
      </c>
      <c r="Q62" s="85">
        <f t="shared" si="51"/>
        <v>154.94999999999999</v>
      </c>
      <c r="R62" s="85">
        <f t="shared" si="52"/>
        <v>159.9084</v>
      </c>
      <c r="S62" s="95">
        <v>18.686235620000001</v>
      </c>
      <c r="T62" s="96">
        <v>150</v>
      </c>
      <c r="U62" s="97">
        <f t="shared" si="53"/>
        <v>154.94999999999999</v>
      </c>
      <c r="V62" s="97">
        <f t="shared" si="54"/>
        <v>159.9084</v>
      </c>
    </row>
    <row r="63" spans="1:22" x14ac:dyDescent="0.3">
      <c r="A63" s="223" t="s">
        <v>101</v>
      </c>
      <c r="B63" s="223"/>
      <c r="C63" s="48">
        <v>18.686235620000001</v>
      </c>
      <c r="D63" s="49">
        <v>150</v>
      </c>
      <c r="E63" s="50">
        <f t="shared" si="45"/>
        <v>154.94999999999999</v>
      </c>
      <c r="F63" s="50">
        <f t="shared" si="46"/>
        <v>159.9084</v>
      </c>
      <c r="G63" s="59">
        <v>18.686235620000001</v>
      </c>
      <c r="H63" s="60">
        <v>150</v>
      </c>
      <c r="I63" s="61">
        <f t="shared" si="47"/>
        <v>154.94999999999999</v>
      </c>
      <c r="J63" s="61">
        <f t="shared" si="48"/>
        <v>159.9084</v>
      </c>
      <c r="K63" s="71">
        <v>18.686235620000001</v>
      </c>
      <c r="L63" s="72">
        <v>150</v>
      </c>
      <c r="M63" s="73">
        <f t="shared" si="49"/>
        <v>154.94999999999999</v>
      </c>
      <c r="N63" s="73">
        <f t="shared" si="50"/>
        <v>159.9084</v>
      </c>
      <c r="O63" s="83">
        <v>18.686235620000001</v>
      </c>
      <c r="P63" s="84">
        <v>150</v>
      </c>
      <c r="Q63" s="85">
        <f t="shared" si="51"/>
        <v>154.94999999999999</v>
      </c>
      <c r="R63" s="85">
        <f t="shared" si="52"/>
        <v>159.9084</v>
      </c>
      <c r="S63" s="95">
        <v>18.686235620000001</v>
      </c>
      <c r="T63" s="96">
        <v>150</v>
      </c>
      <c r="U63" s="97">
        <f t="shared" si="53"/>
        <v>154.94999999999999</v>
      </c>
      <c r="V63" s="97">
        <f t="shared" si="54"/>
        <v>159.9084</v>
      </c>
    </row>
    <row r="64" spans="1:22" x14ac:dyDescent="0.3">
      <c r="A64" s="19"/>
      <c r="B64" s="31" t="s">
        <v>97</v>
      </c>
      <c r="C64" s="55"/>
      <c r="D64" s="53"/>
      <c r="E64" s="52"/>
      <c r="F64" s="52"/>
      <c r="G64" s="67"/>
      <c r="H64" s="64"/>
      <c r="I64" s="63"/>
      <c r="J64" s="63"/>
      <c r="K64" s="79"/>
      <c r="L64" s="76"/>
      <c r="M64" s="75"/>
      <c r="N64" s="75"/>
      <c r="O64" s="91"/>
      <c r="P64" s="88"/>
      <c r="Q64" s="87"/>
      <c r="R64" s="87"/>
      <c r="S64" s="103"/>
      <c r="T64" s="100"/>
      <c r="U64" s="99"/>
      <c r="V64" s="99"/>
    </row>
    <row r="65" spans="1:22" ht="15" thickBot="1" x14ac:dyDescent="0.35">
      <c r="A65" s="19"/>
      <c r="B65" s="19"/>
      <c r="C65" s="55"/>
      <c r="D65" s="53"/>
      <c r="E65" s="52"/>
      <c r="F65" s="52"/>
      <c r="G65" s="67"/>
      <c r="H65" s="64"/>
      <c r="I65" s="63"/>
      <c r="J65" s="63"/>
      <c r="K65" s="79"/>
      <c r="L65" s="76"/>
      <c r="M65" s="75"/>
      <c r="N65" s="75"/>
      <c r="O65" s="91"/>
      <c r="P65" s="88"/>
      <c r="Q65" s="87"/>
      <c r="R65" s="87"/>
      <c r="S65" s="103"/>
      <c r="T65" s="100"/>
      <c r="U65" s="99"/>
      <c r="V65" s="99"/>
    </row>
    <row r="66" spans="1:22" x14ac:dyDescent="0.3">
      <c r="A66" s="229" t="s">
        <v>30</v>
      </c>
      <c r="B66" s="230"/>
      <c r="C66" s="52"/>
      <c r="D66" s="53"/>
      <c r="E66" s="52"/>
      <c r="F66" s="52"/>
      <c r="G66" s="63"/>
      <c r="H66" s="64"/>
      <c r="I66" s="63"/>
      <c r="J66" s="63"/>
      <c r="K66" s="75"/>
      <c r="L66" s="76"/>
      <c r="M66" s="75"/>
      <c r="N66" s="75"/>
      <c r="O66" s="87"/>
      <c r="P66" s="88"/>
      <c r="Q66" s="87"/>
      <c r="R66" s="87"/>
      <c r="S66" s="99"/>
      <c r="T66" s="100"/>
      <c r="U66" s="99"/>
      <c r="V66" s="99"/>
    </row>
    <row r="67" spans="1:22" ht="57.6" x14ac:dyDescent="0.3">
      <c r="A67" s="231" t="s">
        <v>104</v>
      </c>
      <c r="B67" s="231"/>
      <c r="C67" s="46" t="s">
        <v>84</v>
      </c>
      <c r="D67" s="47" t="s">
        <v>92</v>
      </c>
      <c r="E67" s="47" t="s">
        <v>94</v>
      </c>
      <c r="F67" s="47" t="s">
        <v>93</v>
      </c>
      <c r="G67" s="57" t="s">
        <v>120</v>
      </c>
      <c r="H67" s="58" t="s">
        <v>121</v>
      </c>
      <c r="I67" s="58" t="s">
        <v>122</v>
      </c>
      <c r="J67" s="58" t="s">
        <v>123</v>
      </c>
      <c r="K67" s="69" t="s">
        <v>116</v>
      </c>
      <c r="L67" s="70" t="s">
        <v>117</v>
      </c>
      <c r="M67" s="70" t="s">
        <v>118</v>
      </c>
      <c r="N67" s="70" t="s">
        <v>119</v>
      </c>
      <c r="O67" s="81" t="s">
        <v>112</v>
      </c>
      <c r="P67" s="82" t="s">
        <v>113</v>
      </c>
      <c r="Q67" s="82" t="s">
        <v>114</v>
      </c>
      <c r="R67" s="82" t="s">
        <v>115</v>
      </c>
      <c r="S67" s="93" t="s">
        <v>108</v>
      </c>
      <c r="T67" s="94" t="s">
        <v>109</v>
      </c>
      <c r="U67" s="94" t="s">
        <v>110</v>
      </c>
      <c r="V67" s="94" t="s">
        <v>111</v>
      </c>
    </row>
    <row r="68" spans="1:22" x14ac:dyDescent="0.3">
      <c r="A68" s="223" t="s">
        <v>31</v>
      </c>
      <c r="B68" s="223"/>
      <c r="C68" s="48">
        <v>57.695</v>
      </c>
      <c r="D68" s="49">
        <f t="shared" ref="D68:D80" si="55">C68*1.037</f>
        <v>59.829714999999993</v>
      </c>
      <c r="E68" s="50">
        <f t="shared" ref="E68:E80" si="56">D68*1.033</f>
        <v>61.804095594999986</v>
      </c>
      <c r="F68" s="50">
        <f t="shared" ref="F68:F80" si="57">E68*1.032</f>
        <v>63.781826654039989</v>
      </c>
      <c r="G68" s="59">
        <v>57.695</v>
      </c>
      <c r="H68" s="60">
        <f t="shared" ref="H68:H80" si="58">G68*1.037</f>
        <v>59.829714999999993</v>
      </c>
      <c r="I68" s="61">
        <f t="shared" ref="I68:I80" si="59">H68*1.033</f>
        <v>61.804095594999986</v>
      </c>
      <c r="J68" s="61">
        <f t="shared" ref="J68:J80" si="60">I68*1.032</f>
        <v>63.781826654039989</v>
      </c>
      <c r="K68" s="71">
        <v>57.695</v>
      </c>
      <c r="L68" s="72">
        <f t="shared" ref="L68:L80" si="61">K68*1.037</f>
        <v>59.829714999999993</v>
      </c>
      <c r="M68" s="73">
        <f t="shared" ref="M68:M80" si="62">L68*1.033</f>
        <v>61.804095594999986</v>
      </c>
      <c r="N68" s="73">
        <f t="shared" ref="N68:N80" si="63">M68*1.032</f>
        <v>63.781826654039989</v>
      </c>
      <c r="O68" s="83">
        <v>57.695</v>
      </c>
      <c r="P68" s="84">
        <f t="shared" ref="P68:P80" si="64">O68*1.037</f>
        <v>59.829714999999993</v>
      </c>
      <c r="Q68" s="85">
        <f t="shared" ref="Q68:Q80" si="65">P68*1.033</f>
        <v>61.804095594999986</v>
      </c>
      <c r="R68" s="85">
        <f t="shared" ref="R68:R80" si="66">Q68*1.032</f>
        <v>63.781826654039989</v>
      </c>
      <c r="S68" s="95">
        <v>57.695</v>
      </c>
      <c r="T68" s="96">
        <f t="shared" ref="T68:T80" si="67">S68*1.037</f>
        <v>59.829714999999993</v>
      </c>
      <c r="U68" s="97">
        <f t="shared" ref="U68:U80" si="68">T68*1.033</f>
        <v>61.804095594999986</v>
      </c>
      <c r="V68" s="97">
        <f t="shared" ref="V68:V80" si="69">U68*1.032</f>
        <v>63.781826654039989</v>
      </c>
    </row>
    <row r="69" spans="1:22" x14ac:dyDescent="0.3">
      <c r="A69" s="228" t="s">
        <v>40</v>
      </c>
      <c r="B69" s="228"/>
      <c r="C69" s="48">
        <v>0</v>
      </c>
      <c r="D69" s="49">
        <f t="shared" si="55"/>
        <v>0</v>
      </c>
      <c r="E69" s="50">
        <f t="shared" si="56"/>
        <v>0</v>
      </c>
      <c r="F69" s="50">
        <f t="shared" si="57"/>
        <v>0</v>
      </c>
      <c r="G69" s="59">
        <v>0</v>
      </c>
      <c r="H69" s="60">
        <f t="shared" si="58"/>
        <v>0</v>
      </c>
      <c r="I69" s="61">
        <f t="shared" si="59"/>
        <v>0</v>
      </c>
      <c r="J69" s="61">
        <f t="shared" si="60"/>
        <v>0</v>
      </c>
      <c r="K69" s="71">
        <v>0</v>
      </c>
      <c r="L69" s="72">
        <f t="shared" si="61"/>
        <v>0</v>
      </c>
      <c r="M69" s="73">
        <f t="shared" si="62"/>
        <v>0</v>
      </c>
      <c r="N69" s="73">
        <f t="shared" si="63"/>
        <v>0</v>
      </c>
      <c r="O69" s="83">
        <v>0</v>
      </c>
      <c r="P69" s="84">
        <f t="shared" si="64"/>
        <v>0</v>
      </c>
      <c r="Q69" s="85">
        <f t="shared" si="65"/>
        <v>0</v>
      </c>
      <c r="R69" s="85">
        <f t="shared" si="66"/>
        <v>0</v>
      </c>
      <c r="S69" s="95">
        <v>0</v>
      </c>
      <c r="T69" s="96">
        <f t="shared" si="67"/>
        <v>0</v>
      </c>
      <c r="U69" s="97">
        <f t="shared" si="68"/>
        <v>0</v>
      </c>
      <c r="V69" s="97">
        <f t="shared" si="69"/>
        <v>0</v>
      </c>
    </row>
    <row r="70" spans="1:22" x14ac:dyDescent="0.3">
      <c r="A70" s="228" t="s">
        <v>41</v>
      </c>
      <c r="B70" s="228"/>
      <c r="C70" s="48">
        <v>5.2030399999999997</v>
      </c>
      <c r="D70" s="49">
        <f t="shared" si="55"/>
        <v>5.3955524799999992</v>
      </c>
      <c r="E70" s="50">
        <f t="shared" si="56"/>
        <v>5.5736057118399991</v>
      </c>
      <c r="F70" s="50">
        <f t="shared" si="57"/>
        <v>5.7519610946188795</v>
      </c>
      <c r="G70" s="59">
        <v>5.2030399999999997</v>
      </c>
      <c r="H70" s="60">
        <f t="shared" si="58"/>
        <v>5.3955524799999992</v>
      </c>
      <c r="I70" s="61">
        <f t="shared" si="59"/>
        <v>5.5736057118399991</v>
      </c>
      <c r="J70" s="61">
        <f t="shared" si="60"/>
        <v>5.7519610946188795</v>
      </c>
      <c r="K70" s="71">
        <v>5.2030399999999997</v>
      </c>
      <c r="L70" s="72">
        <f t="shared" si="61"/>
        <v>5.3955524799999992</v>
      </c>
      <c r="M70" s="73">
        <f t="shared" si="62"/>
        <v>5.5736057118399991</v>
      </c>
      <c r="N70" s="73">
        <f t="shared" si="63"/>
        <v>5.7519610946188795</v>
      </c>
      <c r="O70" s="83">
        <v>5.2030399999999997</v>
      </c>
      <c r="P70" s="84">
        <f t="shared" si="64"/>
        <v>5.3955524799999992</v>
      </c>
      <c r="Q70" s="85">
        <f t="shared" si="65"/>
        <v>5.5736057118399991</v>
      </c>
      <c r="R70" s="85">
        <f t="shared" si="66"/>
        <v>5.7519610946188795</v>
      </c>
      <c r="S70" s="95">
        <v>5.2030399999999997</v>
      </c>
      <c r="T70" s="96">
        <f t="shared" si="67"/>
        <v>5.3955524799999992</v>
      </c>
      <c r="U70" s="97">
        <f t="shared" si="68"/>
        <v>5.5736057118399991</v>
      </c>
      <c r="V70" s="97">
        <f t="shared" si="69"/>
        <v>5.7519610946188795</v>
      </c>
    </row>
    <row r="71" spans="1:22" x14ac:dyDescent="0.3">
      <c r="A71" s="228" t="s">
        <v>42</v>
      </c>
      <c r="B71" s="228"/>
      <c r="C71" s="48">
        <v>7.4478999999999997</v>
      </c>
      <c r="D71" s="49">
        <f t="shared" si="55"/>
        <v>7.7234722999999992</v>
      </c>
      <c r="E71" s="50">
        <f t="shared" si="56"/>
        <v>7.9783468858999989</v>
      </c>
      <c r="F71" s="50">
        <f t="shared" si="57"/>
        <v>8.2336539862487985</v>
      </c>
      <c r="G71" s="59">
        <v>7.4478999999999997</v>
      </c>
      <c r="H71" s="60">
        <f t="shared" si="58"/>
        <v>7.7234722999999992</v>
      </c>
      <c r="I71" s="61">
        <f t="shared" si="59"/>
        <v>7.9783468858999989</v>
      </c>
      <c r="J71" s="61">
        <f t="shared" si="60"/>
        <v>8.2336539862487985</v>
      </c>
      <c r="K71" s="71">
        <v>7.4478999999999997</v>
      </c>
      <c r="L71" s="72">
        <f t="shared" si="61"/>
        <v>7.7234722999999992</v>
      </c>
      <c r="M71" s="73">
        <f t="shared" si="62"/>
        <v>7.9783468858999989</v>
      </c>
      <c r="N71" s="73">
        <f t="shared" si="63"/>
        <v>8.2336539862487985</v>
      </c>
      <c r="O71" s="83">
        <v>7.4478999999999997</v>
      </c>
      <c r="P71" s="84">
        <f t="shared" si="64"/>
        <v>7.7234722999999992</v>
      </c>
      <c r="Q71" s="85">
        <f t="shared" si="65"/>
        <v>7.9783468858999989</v>
      </c>
      <c r="R71" s="85">
        <f t="shared" si="66"/>
        <v>8.2336539862487985</v>
      </c>
      <c r="S71" s="95">
        <v>7.4478999999999997</v>
      </c>
      <c r="T71" s="96">
        <f t="shared" si="67"/>
        <v>7.7234722999999992</v>
      </c>
      <c r="U71" s="97">
        <f t="shared" si="68"/>
        <v>7.9783468858999989</v>
      </c>
      <c r="V71" s="97">
        <f t="shared" si="69"/>
        <v>8.2336539862487985</v>
      </c>
    </row>
    <row r="72" spans="1:22" x14ac:dyDescent="0.3">
      <c r="A72" s="228" t="s">
        <v>43</v>
      </c>
      <c r="B72" s="228"/>
      <c r="C72" s="48">
        <v>0</v>
      </c>
      <c r="D72" s="49">
        <f t="shared" si="55"/>
        <v>0</v>
      </c>
      <c r="E72" s="50">
        <f t="shared" si="56"/>
        <v>0</v>
      </c>
      <c r="F72" s="50">
        <f t="shared" si="57"/>
        <v>0</v>
      </c>
      <c r="G72" s="59">
        <v>0</v>
      </c>
      <c r="H72" s="60">
        <f t="shared" si="58"/>
        <v>0</v>
      </c>
      <c r="I72" s="61">
        <f t="shared" si="59"/>
        <v>0</v>
      </c>
      <c r="J72" s="61">
        <f t="shared" si="60"/>
        <v>0</v>
      </c>
      <c r="K72" s="71">
        <v>0</v>
      </c>
      <c r="L72" s="72">
        <f t="shared" si="61"/>
        <v>0</v>
      </c>
      <c r="M72" s="73">
        <f t="shared" si="62"/>
        <v>0</v>
      </c>
      <c r="N72" s="73">
        <f t="shared" si="63"/>
        <v>0</v>
      </c>
      <c r="O72" s="83">
        <v>0</v>
      </c>
      <c r="P72" s="84">
        <f t="shared" si="64"/>
        <v>0</v>
      </c>
      <c r="Q72" s="85">
        <f t="shared" si="65"/>
        <v>0</v>
      </c>
      <c r="R72" s="85">
        <f t="shared" si="66"/>
        <v>0</v>
      </c>
      <c r="S72" s="95">
        <v>0</v>
      </c>
      <c r="T72" s="96">
        <f t="shared" si="67"/>
        <v>0</v>
      </c>
      <c r="U72" s="97">
        <f t="shared" si="68"/>
        <v>0</v>
      </c>
      <c r="V72" s="97">
        <f t="shared" si="69"/>
        <v>0</v>
      </c>
    </row>
    <row r="73" spans="1:22" x14ac:dyDescent="0.3">
      <c r="A73" s="228" t="s">
        <v>44</v>
      </c>
      <c r="B73" s="228"/>
      <c r="C73" s="48">
        <v>5.0037299999999991</v>
      </c>
      <c r="D73" s="49">
        <f t="shared" si="55"/>
        <v>5.1888680099999984</v>
      </c>
      <c r="E73" s="50">
        <f t="shared" si="56"/>
        <v>5.3601006543299983</v>
      </c>
      <c r="F73" s="50">
        <f t="shared" si="57"/>
        <v>5.5316238752685587</v>
      </c>
      <c r="G73" s="59">
        <v>5.0037299999999991</v>
      </c>
      <c r="H73" s="60">
        <f t="shared" si="58"/>
        <v>5.1888680099999984</v>
      </c>
      <c r="I73" s="61">
        <f t="shared" si="59"/>
        <v>5.3601006543299983</v>
      </c>
      <c r="J73" s="61">
        <f t="shared" si="60"/>
        <v>5.5316238752685587</v>
      </c>
      <c r="K73" s="71">
        <v>5.0037299999999991</v>
      </c>
      <c r="L73" s="72">
        <f t="shared" si="61"/>
        <v>5.1888680099999984</v>
      </c>
      <c r="M73" s="73">
        <f t="shared" si="62"/>
        <v>5.3601006543299983</v>
      </c>
      <c r="N73" s="73">
        <f t="shared" si="63"/>
        <v>5.5316238752685587</v>
      </c>
      <c r="O73" s="83">
        <v>5.0037299999999991</v>
      </c>
      <c r="P73" s="84">
        <f t="shared" si="64"/>
        <v>5.1888680099999984</v>
      </c>
      <c r="Q73" s="85">
        <f t="shared" si="65"/>
        <v>5.3601006543299983</v>
      </c>
      <c r="R73" s="85">
        <f t="shared" si="66"/>
        <v>5.5316238752685587</v>
      </c>
      <c r="S73" s="95">
        <v>5.0037299999999991</v>
      </c>
      <c r="T73" s="96">
        <f t="shared" si="67"/>
        <v>5.1888680099999984</v>
      </c>
      <c r="U73" s="97">
        <f t="shared" si="68"/>
        <v>5.3601006543299983</v>
      </c>
      <c r="V73" s="97">
        <f t="shared" si="69"/>
        <v>5.5316238752685587</v>
      </c>
    </row>
    <row r="74" spans="1:22" x14ac:dyDescent="0.3">
      <c r="A74" s="228" t="s">
        <v>45</v>
      </c>
      <c r="B74" s="228"/>
      <c r="C74" s="48">
        <v>7.1541800000000002</v>
      </c>
      <c r="D74" s="49">
        <f t="shared" si="55"/>
        <v>7.4188846599999998</v>
      </c>
      <c r="E74" s="50">
        <f t="shared" si="56"/>
        <v>7.6637078537799992</v>
      </c>
      <c r="F74" s="50">
        <f t="shared" si="57"/>
        <v>7.9089465051009595</v>
      </c>
      <c r="G74" s="59">
        <v>7.1541800000000002</v>
      </c>
      <c r="H74" s="60">
        <f t="shared" si="58"/>
        <v>7.4188846599999998</v>
      </c>
      <c r="I74" s="61">
        <f t="shared" si="59"/>
        <v>7.6637078537799992</v>
      </c>
      <c r="J74" s="61">
        <f t="shared" si="60"/>
        <v>7.9089465051009595</v>
      </c>
      <c r="K74" s="71">
        <v>7.1541800000000002</v>
      </c>
      <c r="L74" s="72">
        <f t="shared" si="61"/>
        <v>7.4188846599999998</v>
      </c>
      <c r="M74" s="73">
        <f t="shared" si="62"/>
        <v>7.6637078537799992</v>
      </c>
      <c r="N74" s="73">
        <f t="shared" si="63"/>
        <v>7.9089465051009595</v>
      </c>
      <c r="O74" s="83">
        <v>7.1541800000000002</v>
      </c>
      <c r="P74" s="84">
        <f t="shared" si="64"/>
        <v>7.4188846599999998</v>
      </c>
      <c r="Q74" s="85">
        <f t="shared" si="65"/>
        <v>7.6637078537799992</v>
      </c>
      <c r="R74" s="85">
        <f t="shared" si="66"/>
        <v>7.9089465051009595</v>
      </c>
      <c r="S74" s="95">
        <v>7.1541800000000002</v>
      </c>
      <c r="T74" s="96">
        <f t="shared" si="67"/>
        <v>7.4188846599999998</v>
      </c>
      <c r="U74" s="97">
        <f t="shared" si="68"/>
        <v>7.6637078537799992</v>
      </c>
      <c r="V74" s="97">
        <f t="shared" si="69"/>
        <v>7.9089465051009595</v>
      </c>
    </row>
    <row r="75" spans="1:22" x14ac:dyDescent="0.3">
      <c r="A75" s="223" t="s">
        <v>46</v>
      </c>
      <c r="B75" s="223"/>
      <c r="C75" s="48">
        <v>51.9255</v>
      </c>
      <c r="D75" s="49">
        <f t="shared" si="55"/>
        <v>53.846743499999995</v>
      </c>
      <c r="E75" s="50">
        <f t="shared" si="56"/>
        <v>55.623686035499993</v>
      </c>
      <c r="F75" s="50">
        <f t="shared" si="57"/>
        <v>57.403643988635991</v>
      </c>
      <c r="G75" s="59">
        <v>51.9255</v>
      </c>
      <c r="H75" s="60">
        <f t="shared" si="58"/>
        <v>53.846743499999995</v>
      </c>
      <c r="I75" s="61">
        <f t="shared" si="59"/>
        <v>55.623686035499993</v>
      </c>
      <c r="J75" s="61">
        <f t="shared" si="60"/>
        <v>57.403643988635991</v>
      </c>
      <c r="K75" s="71">
        <v>51.9255</v>
      </c>
      <c r="L75" s="72">
        <f t="shared" si="61"/>
        <v>53.846743499999995</v>
      </c>
      <c r="M75" s="73">
        <f t="shared" si="62"/>
        <v>55.623686035499993</v>
      </c>
      <c r="N75" s="73">
        <f t="shared" si="63"/>
        <v>57.403643988635991</v>
      </c>
      <c r="O75" s="83">
        <v>51.9255</v>
      </c>
      <c r="P75" s="84">
        <f t="shared" si="64"/>
        <v>53.846743499999995</v>
      </c>
      <c r="Q75" s="85">
        <f t="shared" si="65"/>
        <v>55.623686035499993</v>
      </c>
      <c r="R75" s="85">
        <f t="shared" si="66"/>
        <v>57.403643988635991</v>
      </c>
      <c r="S75" s="95">
        <v>51.9255</v>
      </c>
      <c r="T75" s="96">
        <f t="shared" si="67"/>
        <v>53.846743499999995</v>
      </c>
      <c r="U75" s="97">
        <f t="shared" si="68"/>
        <v>55.623686035499993</v>
      </c>
      <c r="V75" s="97">
        <f t="shared" si="69"/>
        <v>57.403643988635991</v>
      </c>
    </row>
    <row r="76" spans="1:22" x14ac:dyDescent="0.3">
      <c r="A76" s="223" t="s">
        <v>32</v>
      </c>
      <c r="B76" s="223"/>
      <c r="C76" s="48">
        <v>17.308499999999999</v>
      </c>
      <c r="D76" s="49">
        <f t="shared" si="55"/>
        <v>17.948914499999997</v>
      </c>
      <c r="E76" s="50">
        <f t="shared" si="56"/>
        <v>18.541228678499994</v>
      </c>
      <c r="F76" s="50">
        <f t="shared" si="57"/>
        <v>19.134547996211996</v>
      </c>
      <c r="G76" s="59">
        <v>17.308499999999999</v>
      </c>
      <c r="H76" s="60">
        <f t="shared" si="58"/>
        <v>17.948914499999997</v>
      </c>
      <c r="I76" s="61">
        <f t="shared" si="59"/>
        <v>18.541228678499994</v>
      </c>
      <c r="J76" s="61">
        <f t="shared" si="60"/>
        <v>19.134547996211996</v>
      </c>
      <c r="K76" s="71">
        <v>17.308499999999999</v>
      </c>
      <c r="L76" s="72">
        <f t="shared" si="61"/>
        <v>17.948914499999997</v>
      </c>
      <c r="M76" s="73">
        <f t="shared" si="62"/>
        <v>18.541228678499994</v>
      </c>
      <c r="N76" s="73">
        <f t="shared" si="63"/>
        <v>19.134547996211996</v>
      </c>
      <c r="O76" s="83">
        <v>17.308499999999999</v>
      </c>
      <c r="P76" s="84">
        <f t="shared" si="64"/>
        <v>17.948914499999997</v>
      </c>
      <c r="Q76" s="85">
        <f t="shared" si="65"/>
        <v>18.541228678499994</v>
      </c>
      <c r="R76" s="85">
        <f t="shared" si="66"/>
        <v>19.134547996211996</v>
      </c>
      <c r="S76" s="95">
        <v>17.308499999999999</v>
      </c>
      <c r="T76" s="96">
        <f t="shared" si="67"/>
        <v>17.948914499999997</v>
      </c>
      <c r="U76" s="97">
        <f t="shared" si="68"/>
        <v>18.541228678499994</v>
      </c>
      <c r="V76" s="97">
        <f t="shared" si="69"/>
        <v>19.134547996211996</v>
      </c>
    </row>
    <row r="77" spans="1:22" x14ac:dyDescent="0.3">
      <c r="A77" s="223" t="s">
        <v>47</v>
      </c>
      <c r="B77" s="223"/>
      <c r="C77" s="48">
        <v>346.17</v>
      </c>
      <c r="D77" s="49">
        <f t="shared" si="55"/>
        <v>358.97829000000002</v>
      </c>
      <c r="E77" s="50">
        <f t="shared" si="56"/>
        <v>370.82457356999998</v>
      </c>
      <c r="F77" s="50">
        <f t="shared" si="57"/>
        <v>382.69095992424002</v>
      </c>
      <c r="G77" s="59">
        <v>346.17</v>
      </c>
      <c r="H77" s="60">
        <f t="shared" si="58"/>
        <v>358.97829000000002</v>
      </c>
      <c r="I77" s="61">
        <f t="shared" si="59"/>
        <v>370.82457356999998</v>
      </c>
      <c r="J77" s="61">
        <f t="shared" si="60"/>
        <v>382.69095992424002</v>
      </c>
      <c r="K77" s="71">
        <v>346.17</v>
      </c>
      <c r="L77" s="72">
        <f t="shared" si="61"/>
        <v>358.97829000000002</v>
      </c>
      <c r="M77" s="73">
        <f t="shared" si="62"/>
        <v>370.82457356999998</v>
      </c>
      <c r="N77" s="73">
        <f t="shared" si="63"/>
        <v>382.69095992424002</v>
      </c>
      <c r="O77" s="83">
        <v>346.17</v>
      </c>
      <c r="P77" s="84">
        <f t="shared" si="64"/>
        <v>358.97829000000002</v>
      </c>
      <c r="Q77" s="85">
        <f t="shared" si="65"/>
        <v>370.82457356999998</v>
      </c>
      <c r="R77" s="85">
        <f t="shared" si="66"/>
        <v>382.69095992424002</v>
      </c>
      <c r="S77" s="95">
        <v>346.17</v>
      </c>
      <c r="T77" s="96">
        <f t="shared" si="67"/>
        <v>358.97829000000002</v>
      </c>
      <c r="U77" s="97">
        <f t="shared" si="68"/>
        <v>370.82457356999998</v>
      </c>
      <c r="V77" s="97">
        <f t="shared" si="69"/>
        <v>382.69095992424002</v>
      </c>
    </row>
    <row r="78" spans="1:22" x14ac:dyDescent="0.3">
      <c r="A78" s="223" t="s">
        <v>48</v>
      </c>
      <c r="B78" s="223"/>
      <c r="C78" s="48">
        <v>651.95349999999996</v>
      </c>
      <c r="D78" s="49">
        <f t="shared" si="55"/>
        <v>676.07577949999995</v>
      </c>
      <c r="E78" s="50">
        <f t="shared" si="56"/>
        <v>698.38628022349985</v>
      </c>
      <c r="F78" s="50">
        <f t="shared" si="57"/>
        <v>720.73464119065181</v>
      </c>
      <c r="G78" s="59">
        <v>651.95349999999996</v>
      </c>
      <c r="H78" s="60">
        <f t="shared" si="58"/>
        <v>676.07577949999995</v>
      </c>
      <c r="I78" s="61">
        <f t="shared" si="59"/>
        <v>698.38628022349985</v>
      </c>
      <c r="J78" s="61">
        <f t="shared" si="60"/>
        <v>720.73464119065181</v>
      </c>
      <c r="K78" s="71">
        <v>651.95349999999996</v>
      </c>
      <c r="L78" s="72">
        <f t="shared" si="61"/>
        <v>676.07577949999995</v>
      </c>
      <c r="M78" s="73">
        <f t="shared" si="62"/>
        <v>698.38628022349985</v>
      </c>
      <c r="N78" s="73">
        <f t="shared" si="63"/>
        <v>720.73464119065181</v>
      </c>
      <c r="O78" s="83">
        <v>651.95349999999996</v>
      </c>
      <c r="P78" s="84">
        <f t="shared" si="64"/>
        <v>676.07577949999995</v>
      </c>
      <c r="Q78" s="85">
        <f t="shared" si="65"/>
        <v>698.38628022349985</v>
      </c>
      <c r="R78" s="85">
        <f t="shared" si="66"/>
        <v>720.73464119065181</v>
      </c>
      <c r="S78" s="95">
        <v>651.95349999999996</v>
      </c>
      <c r="T78" s="96">
        <f t="shared" si="67"/>
        <v>676.07577949999995</v>
      </c>
      <c r="U78" s="97">
        <f t="shared" si="68"/>
        <v>698.38628022349985</v>
      </c>
      <c r="V78" s="97">
        <f t="shared" si="69"/>
        <v>720.73464119065181</v>
      </c>
    </row>
    <row r="79" spans="1:22" x14ac:dyDescent="0.3">
      <c r="A79" s="223" t="s">
        <v>33</v>
      </c>
      <c r="B79" s="223"/>
      <c r="C79" s="48">
        <v>5769.5</v>
      </c>
      <c r="D79" s="49">
        <f t="shared" si="55"/>
        <v>5982.9714999999997</v>
      </c>
      <c r="E79" s="50">
        <f t="shared" si="56"/>
        <v>6180.409559499999</v>
      </c>
      <c r="F79" s="50">
        <f t="shared" si="57"/>
        <v>6378.1826654039987</v>
      </c>
      <c r="G79" s="59">
        <v>5769.5</v>
      </c>
      <c r="H79" s="60">
        <f t="shared" si="58"/>
        <v>5982.9714999999997</v>
      </c>
      <c r="I79" s="61">
        <f t="shared" si="59"/>
        <v>6180.409559499999</v>
      </c>
      <c r="J79" s="61">
        <f t="shared" si="60"/>
        <v>6378.1826654039987</v>
      </c>
      <c r="K79" s="71">
        <v>5769.5</v>
      </c>
      <c r="L79" s="72">
        <f t="shared" si="61"/>
        <v>5982.9714999999997</v>
      </c>
      <c r="M79" s="73">
        <f t="shared" si="62"/>
        <v>6180.409559499999</v>
      </c>
      <c r="N79" s="73">
        <f t="shared" si="63"/>
        <v>6378.1826654039987</v>
      </c>
      <c r="O79" s="83">
        <v>5769.5</v>
      </c>
      <c r="P79" s="84">
        <f t="shared" si="64"/>
        <v>5982.9714999999997</v>
      </c>
      <c r="Q79" s="85">
        <f t="shared" si="65"/>
        <v>6180.409559499999</v>
      </c>
      <c r="R79" s="85">
        <f t="shared" si="66"/>
        <v>6378.1826654039987</v>
      </c>
      <c r="S79" s="95">
        <v>5769.5</v>
      </c>
      <c r="T79" s="96">
        <f t="shared" si="67"/>
        <v>5982.9714999999997</v>
      </c>
      <c r="U79" s="97">
        <f t="shared" si="68"/>
        <v>6180.409559499999</v>
      </c>
      <c r="V79" s="97">
        <f t="shared" si="69"/>
        <v>6378.1826654039987</v>
      </c>
    </row>
    <row r="80" spans="1:22" x14ac:dyDescent="0.3">
      <c r="A80" s="223" t="s">
        <v>34</v>
      </c>
      <c r="B80" s="223"/>
      <c r="C80" s="48">
        <v>5769.5</v>
      </c>
      <c r="D80" s="49">
        <f t="shared" si="55"/>
        <v>5982.9714999999997</v>
      </c>
      <c r="E80" s="50">
        <f t="shared" si="56"/>
        <v>6180.409559499999</v>
      </c>
      <c r="F80" s="50">
        <f t="shared" si="57"/>
        <v>6378.1826654039987</v>
      </c>
      <c r="G80" s="59">
        <v>5769.5</v>
      </c>
      <c r="H80" s="60">
        <f t="shared" si="58"/>
        <v>5982.9714999999997</v>
      </c>
      <c r="I80" s="61">
        <f t="shared" si="59"/>
        <v>6180.409559499999</v>
      </c>
      <c r="J80" s="61">
        <f t="shared" si="60"/>
        <v>6378.1826654039987</v>
      </c>
      <c r="K80" s="71">
        <v>5769.5</v>
      </c>
      <c r="L80" s="72">
        <f t="shared" si="61"/>
        <v>5982.9714999999997</v>
      </c>
      <c r="M80" s="73">
        <f t="shared" si="62"/>
        <v>6180.409559499999</v>
      </c>
      <c r="N80" s="73">
        <f t="shared" si="63"/>
        <v>6378.1826654039987</v>
      </c>
      <c r="O80" s="83">
        <v>5769.5</v>
      </c>
      <c r="P80" s="84">
        <f t="shared" si="64"/>
        <v>5982.9714999999997</v>
      </c>
      <c r="Q80" s="85">
        <f t="shared" si="65"/>
        <v>6180.409559499999</v>
      </c>
      <c r="R80" s="85">
        <f t="shared" si="66"/>
        <v>6378.1826654039987</v>
      </c>
      <c r="S80" s="95">
        <v>5769.5</v>
      </c>
      <c r="T80" s="96">
        <f t="shared" si="67"/>
        <v>5982.9714999999997</v>
      </c>
      <c r="U80" s="97">
        <f t="shared" si="68"/>
        <v>6180.409559499999</v>
      </c>
      <c r="V80" s="97">
        <f t="shared" si="69"/>
        <v>6378.1826654039987</v>
      </c>
    </row>
    <row r="81" spans="1:22" x14ac:dyDescent="0.3">
      <c r="A81" s="12"/>
      <c r="B81" s="5"/>
      <c r="C81" s="52"/>
      <c r="D81" s="53"/>
      <c r="E81" s="52"/>
      <c r="F81" s="52"/>
      <c r="G81" s="63"/>
      <c r="H81" s="64"/>
      <c r="I81" s="63"/>
      <c r="J81" s="63"/>
      <c r="K81" s="75"/>
      <c r="L81" s="76"/>
      <c r="M81" s="75"/>
      <c r="N81" s="75"/>
      <c r="O81" s="87"/>
      <c r="P81" s="88"/>
      <c r="Q81" s="87"/>
      <c r="R81" s="87"/>
      <c r="S81" s="99"/>
      <c r="T81" s="100"/>
      <c r="U81" s="99"/>
      <c r="V81" s="99"/>
    </row>
    <row r="82" spans="1:22" x14ac:dyDescent="0.3">
      <c r="A82" s="224" t="s">
        <v>61</v>
      </c>
      <c r="B82" s="225"/>
      <c r="C82" s="52"/>
      <c r="D82" s="53"/>
      <c r="E82" s="52"/>
      <c r="F82" s="52"/>
      <c r="G82" s="63"/>
      <c r="H82" s="64"/>
      <c r="I82" s="63"/>
      <c r="J82" s="63"/>
      <c r="K82" s="75"/>
      <c r="L82" s="76"/>
      <c r="M82" s="75"/>
      <c r="N82" s="75"/>
      <c r="O82" s="87"/>
      <c r="P82" s="88"/>
      <c r="Q82" s="87"/>
      <c r="R82" s="87"/>
      <c r="S82" s="99"/>
      <c r="T82" s="100"/>
      <c r="U82" s="99"/>
      <c r="V82" s="99"/>
    </row>
    <row r="83" spans="1:22" x14ac:dyDescent="0.3">
      <c r="A83" s="7"/>
      <c r="B83" s="7"/>
      <c r="C83" s="52"/>
      <c r="D83" s="53"/>
      <c r="E83" s="52"/>
      <c r="F83" s="52"/>
      <c r="G83" s="63"/>
      <c r="H83" s="64"/>
      <c r="I83" s="63"/>
      <c r="J83" s="63"/>
      <c r="K83" s="75"/>
      <c r="L83" s="76"/>
      <c r="M83" s="75"/>
      <c r="N83" s="75"/>
      <c r="O83" s="87"/>
      <c r="P83" s="88"/>
      <c r="Q83" s="87"/>
      <c r="R83" s="87"/>
      <c r="S83" s="99"/>
      <c r="T83" s="100"/>
      <c r="U83" s="99"/>
      <c r="V83" s="99"/>
    </row>
    <row r="84" spans="1:22" ht="55.2" customHeight="1" x14ac:dyDescent="0.3">
      <c r="A84" s="216" t="s">
        <v>49</v>
      </c>
      <c r="B84" s="222"/>
      <c r="C84" s="52"/>
      <c r="D84" s="53"/>
      <c r="E84" s="52"/>
      <c r="F84" s="52"/>
      <c r="G84" s="63"/>
      <c r="H84" s="64"/>
      <c r="I84" s="63"/>
      <c r="J84" s="63"/>
      <c r="K84" s="75"/>
      <c r="L84" s="76"/>
      <c r="M84" s="75"/>
      <c r="N84" s="75"/>
      <c r="O84" s="87"/>
      <c r="P84" s="88"/>
      <c r="Q84" s="87"/>
      <c r="R84" s="87"/>
      <c r="S84" s="99"/>
      <c r="T84" s="100"/>
      <c r="U84" s="99"/>
      <c r="V84" s="99"/>
    </row>
    <row r="85" spans="1:22" ht="57.6" x14ac:dyDescent="0.3">
      <c r="A85" s="226" t="s">
        <v>102</v>
      </c>
      <c r="B85" s="227"/>
      <c r="C85" s="46" t="s">
        <v>84</v>
      </c>
      <c r="D85" s="47" t="s">
        <v>92</v>
      </c>
      <c r="E85" s="47" t="s">
        <v>94</v>
      </c>
      <c r="F85" s="47" t="s">
        <v>93</v>
      </c>
      <c r="G85" s="57" t="s">
        <v>120</v>
      </c>
      <c r="H85" s="58" t="s">
        <v>121</v>
      </c>
      <c r="I85" s="58" t="s">
        <v>122</v>
      </c>
      <c r="J85" s="58" t="s">
        <v>123</v>
      </c>
      <c r="K85" s="69" t="s">
        <v>116</v>
      </c>
      <c r="L85" s="70" t="s">
        <v>117</v>
      </c>
      <c r="M85" s="70" t="s">
        <v>118</v>
      </c>
      <c r="N85" s="70" t="s">
        <v>119</v>
      </c>
      <c r="O85" s="81" t="s">
        <v>112</v>
      </c>
      <c r="P85" s="82" t="s">
        <v>113</v>
      </c>
      <c r="Q85" s="82" t="s">
        <v>114</v>
      </c>
      <c r="R85" s="82" t="s">
        <v>115</v>
      </c>
      <c r="S85" s="93" t="s">
        <v>108</v>
      </c>
      <c r="T85" s="94" t="s">
        <v>109</v>
      </c>
      <c r="U85" s="94" t="s">
        <v>110</v>
      </c>
      <c r="V85" s="94" t="s">
        <v>111</v>
      </c>
    </row>
    <row r="86" spans="1:22" ht="28.8" customHeight="1" x14ac:dyDescent="0.3">
      <c r="A86" s="214" t="s">
        <v>50</v>
      </c>
      <c r="B86" s="219"/>
      <c r="C86" s="48">
        <v>150.20310005999997</v>
      </c>
      <c r="D86" s="49">
        <f>C86*1.037</f>
        <v>155.76061476221994</v>
      </c>
      <c r="E86" s="50">
        <f t="shared" ref="E86:E89" si="70">D86*1.033</f>
        <v>160.90071504937319</v>
      </c>
      <c r="F86" s="50">
        <f t="shared" ref="F86:F89" si="71">E86*1.032</f>
        <v>166.04953793095314</v>
      </c>
      <c r="G86" s="59">
        <v>150.20310005999997</v>
      </c>
      <c r="H86" s="60">
        <f>G86*1.037</f>
        <v>155.76061476221994</v>
      </c>
      <c r="I86" s="61">
        <f t="shared" ref="I86:I89" si="72">H86*1.033</f>
        <v>160.90071504937319</v>
      </c>
      <c r="J86" s="61">
        <f t="shared" ref="J86:J89" si="73">I86*1.032</f>
        <v>166.04953793095314</v>
      </c>
      <c r="K86" s="71">
        <v>150.20310005999997</v>
      </c>
      <c r="L86" s="72">
        <f>K86*1.037</f>
        <v>155.76061476221994</v>
      </c>
      <c r="M86" s="73">
        <f t="shared" ref="M86:M89" si="74">L86*1.033</f>
        <v>160.90071504937319</v>
      </c>
      <c r="N86" s="73">
        <f t="shared" ref="N86:N89" si="75">M86*1.032</f>
        <v>166.04953793095314</v>
      </c>
      <c r="O86" s="83">
        <v>150.20310005999997</v>
      </c>
      <c r="P86" s="84">
        <f>O86*1.037</f>
        <v>155.76061476221994</v>
      </c>
      <c r="Q86" s="85">
        <f t="shared" ref="Q86:Q89" si="76">P86*1.033</f>
        <v>160.90071504937319</v>
      </c>
      <c r="R86" s="85">
        <f t="shared" ref="R86:R89" si="77">Q86*1.032</f>
        <v>166.04953793095314</v>
      </c>
      <c r="S86" s="95">
        <v>150.20310005999997</v>
      </c>
      <c r="T86" s="96">
        <f>S86*1.037</f>
        <v>155.76061476221994</v>
      </c>
      <c r="U86" s="97">
        <f t="shared" ref="U86:U89" si="78">T86*1.033</f>
        <v>160.90071504937319</v>
      </c>
      <c r="V86" s="97">
        <f t="shared" ref="V86:V89" si="79">U86*1.032</f>
        <v>166.04953793095314</v>
      </c>
    </row>
    <row r="87" spans="1:22" ht="30" customHeight="1" x14ac:dyDescent="0.3">
      <c r="A87" s="214" t="s">
        <v>51</v>
      </c>
      <c r="B87" s="220"/>
      <c r="C87" s="48">
        <v>191.797804692</v>
      </c>
      <c r="D87" s="49">
        <f>C87*1.037</f>
        <v>198.89432346560397</v>
      </c>
      <c r="E87" s="50">
        <f t="shared" si="70"/>
        <v>205.45783613996889</v>
      </c>
      <c r="F87" s="50">
        <f t="shared" si="71"/>
        <v>212.03248689644789</v>
      </c>
      <c r="G87" s="59">
        <v>191.797804692</v>
      </c>
      <c r="H87" s="60">
        <f>G87*1.037</f>
        <v>198.89432346560397</v>
      </c>
      <c r="I87" s="61">
        <f t="shared" si="72"/>
        <v>205.45783613996889</v>
      </c>
      <c r="J87" s="61">
        <f t="shared" si="73"/>
        <v>212.03248689644789</v>
      </c>
      <c r="K87" s="71">
        <v>191.797804692</v>
      </c>
      <c r="L87" s="72">
        <f>K87*1.037</f>
        <v>198.89432346560397</v>
      </c>
      <c r="M87" s="73">
        <f t="shared" si="74"/>
        <v>205.45783613996889</v>
      </c>
      <c r="N87" s="73">
        <f t="shared" si="75"/>
        <v>212.03248689644789</v>
      </c>
      <c r="O87" s="83">
        <v>191.797804692</v>
      </c>
      <c r="P87" s="84">
        <f>O87*1.037</f>
        <v>198.89432346560397</v>
      </c>
      <c r="Q87" s="85">
        <f t="shared" si="76"/>
        <v>205.45783613996889</v>
      </c>
      <c r="R87" s="85">
        <f t="shared" si="77"/>
        <v>212.03248689644789</v>
      </c>
      <c r="S87" s="95">
        <v>191.797804692</v>
      </c>
      <c r="T87" s="96">
        <f>S87*1.037</f>
        <v>198.89432346560397</v>
      </c>
      <c r="U87" s="97">
        <f t="shared" si="78"/>
        <v>205.45783613996889</v>
      </c>
      <c r="V87" s="97">
        <f t="shared" si="79"/>
        <v>212.03248689644789</v>
      </c>
    </row>
    <row r="88" spans="1:22" x14ac:dyDescent="0.3">
      <c r="A88" s="214" t="s">
        <v>52</v>
      </c>
      <c r="B88" s="220"/>
      <c r="C88" s="48">
        <v>323.51436935999999</v>
      </c>
      <c r="D88" s="49">
        <f>C88*1.037</f>
        <v>335.48440102631997</v>
      </c>
      <c r="E88" s="50">
        <f t="shared" si="70"/>
        <v>346.55538626018853</v>
      </c>
      <c r="F88" s="50">
        <f t="shared" si="71"/>
        <v>357.64515862051456</v>
      </c>
      <c r="G88" s="59">
        <v>323.51436935999999</v>
      </c>
      <c r="H88" s="60">
        <f>G88*1.037</f>
        <v>335.48440102631997</v>
      </c>
      <c r="I88" s="61">
        <f t="shared" si="72"/>
        <v>346.55538626018853</v>
      </c>
      <c r="J88" s="61">
        <f t="shared" si="73"/>
        <v>357.64515862051456</v>
      </c>
      <c r="K88" s="71">
        <v>323.51436935999999</v>
      </c>
      <c r="L88" s="72">
        <f>K88*1.037</f>
        <v>335.48440102631997</v>
      </c>
      <c r="M88" s="73">
        <f t="shared" si="74"/>
        <v>346.55538626018853</v>
      </c>
      <c r="N88" s="73">
        <f t="shared" si="75"/>
        <v>357.64515862051456</v>
      </c>
      <c r="O88" s="83">
        <v>323.51436935999999</v>
      </c>
      <c r="P88" s="84">
        <f>O88*1.037</f>
        <v>335.48440102631997</v>
      </c>
      <c r="Q88" s="85">
        <f t="shared" si="76"/>
        <v>346.55538626018853</v>
      </c>
      <c r="R88" s="85">
        <f t="shared" si="77"/>
        <v>357.64515862051456</v>
      </c>
      <c r="S88" s="95">
        <v>323.51436935999999</v>
      </c>
      <c r="T88" s="96">
        <f>S88*1.037</f>
        <v>335.48440102631997</v>
      </c>
      <c r="U88" s="97">
        <f t="shared" si="78"/>
        <v>346.55538626018853</v>
      </c>
      <c r="V88" s="97">
        <f t="shared" si="79"/>
        <v>357.64515862051456</v>
      </c>
    </row>
    <row r="89" spans="1:22" x14ac:dyDescent="0.3">
      <c r="A89" s="214" t="s">
        <v>53</v>
      </c>
      <c r="B89" s="220"/>
      <c r="C89" s="48">
        <v>432.12276478799998</v>
      </c>
      <c r="D89" s="49">
        <f>C89*1.037</f>
        <v>448.11130708515594</v>
      </c>
      <c r="E89" s="50">
        <f t="shared" si="70"/>
        <v>462.89898021896607</v>
      </c>
      <c r="F89" s="50">
        <f t="shared" si="71"/>
        <v>477.711747585973</v>
      </c>
      <c r="G89" s="59">
        <v>432.12276478799998</v>
      </c>
      <c r="H89" s="60">
        <f>G89*1.037</f>
        <v>448.11130708515594</v>
      </c>
      <c r="I89" s="61">
        <f t="shared" si="72"/>
        <v>462.89898021896607</v>
      </c>
      <c r="J89" s="61">
        <f t="shared" si="73"/>
        <v>477.711747585973</v>
      </c>
      <c r="K89" s="71">
        <v>432.12276478799998</v>
      </c>
      <c r="L89" s="72">
        <f>K89*1.037</f>
        <v>448.11130708515594</v>
      </c>
      <c r="M89" s="73">
        <f t="shared" si="74"/>
        <v>462.89898021896607</v>
      </c>
      <c r="N89" s="73">
        <f t="shared" si="75"/>
        <v>477.711747585973</v>
      </c>
      <c r="O89" s="83">
        <v>432.12276478799998</v>
      </c>
      <c r="P89" s="84">
        <f>O89*1.037</f>
        <v>448.11130708515594</v>
      </c>
      <c r="Q89" s="85">
        <f t="shared" si="76"/>
        <v>462.89898021896607</v>
      </c>
      <c r="R89" s="85">
        <f t="shared" si="77"/>
        <v>477.711747585973</v>
      </c>
      <c r="S89" s="95">
        <v>432.12276478799998</v>
      </c>
      <c r="T89" s="96">
        <f>S89*1.037</f>
        <v>448.11130708515594</v>
      </c>
      <c r="U89" s="97">
        <f t="shared" si="78"/>
        <v>462.89898021896607</v>
      </c>
      <c r="V89" s="97">
        <f t="shared" si="79"/>
        <v>477.711747585973</v>
      </c>
    </row>
    <row r="90" spans="1:22" ht="26.4" customHeight="1" x14ac:dyDescent="0.3">
      <c r="A90" s="17"/>
      <c r="B90" s="17"/>
      <c r="C90" s="52"/>
      <c r="D90" s="53"/>
      <c r="E90" s="52"/>
      <c r="F90" s="52"/>
      <c r="G90" s="63"/>
      <c r="H90" s="64"/>
      <c r="I90" s="63"/>
      <c r="J90" s="63"/>
      <c r="K90" s="75"/>
      <c r="L90" s="76"/>
      <c r="M90" s="75"/>
      <c r="N90" s="75"/>
      <c r="O90" s="87"/>
      <c r="P90" s="88"/>
      <c r="Q90" s="87"/>
      <c r="R90" s="87"/>
      <c r="S90" s="99"/>
      <c r="T90" s="100"/>
      <c r="U90" s="99"/>
      <c r="V90" s="99"/>
    </row>
    <row r="91" spans="1:22" x14ac:dyDescent="0.3">
      <c r="A91" s="221" t="s">
        <v>107</v>
      </c>
      <c r="B91" s="222"/>
      <c r="C91" s="52"/>
      <c r="D91" s="53"/>
      <c r="E91" s="52"/>
      <c r="F91" s="52"/>
      <c r="G91" s="63"/>
      <c r="H91" s="64"/>
      <c r="I91" s="63"/>
      <c r="J91" s="63"/>
      <c r="K91" s="75"/>
      <c r="L91" s="76"/>
      <c r="M91" s="75"/>
      <c r="N91" s="75"/>
      <c r="O91" s="87"/>
      <c r="P91" s="88"/>
      <c r="Q91" s="87"/>
      <c r="R91" s="87"/>
      <c r="S91" s="99"/>
      <c r="T91" s="100"/>
      <c r="U91" s="99"/>
      <c r="V91" s="99"/>
    </row>
    <row r="92" spans="1:22" ht="57.6" x14ac:dyDescent="0.3">
      <c r="A92" s="212" t="s">
        <v>105</v>
      </c>
      <c r="B92" s="213"/>
      <c r="C92" s="46" t="s">
        <v>84</v>
      </c>
      <c r="D92" s="47" t="s">
        <v>92</v>
      </c>
      <c r="E92" s="47" t="s">
        <v>94</v>
      </c>
      <c r="F92" s="47" t="s">
        <v>93</v>
      </c>
      <c r="G92" s="57" t="s">
        <v>120</v>
      </c>
      <c r="H92" s="58" t="s">
        <v>121</v>
      </c>
      <c r="I92" s="58" t="s">
        <v>122</v>
      </c>
      <c r="J92" s="58" t="s">
        <v>123</v>
      </c>
      <c r="K92" s="69" t="s">
        <v>116</v>
      </c>
      <c r="L92" s="70" t="s">
        <v>117</v>
      </c>
      <c r="M92" s="70" t="s">
        <v>118</v>
      </c>
      <c r="N92" s="70" t="s">
        <v>119</v>
      </c>
      <c r="O92" s="81" t="s">
        <v>112</v>
      </c>
      <c r="P92" s="82" t="s">
        <v>113</v>
      </c>
      <c r="Q92" s="82" t="s">
        <v>114</v>
      </c>
      <c r="R92" s="82" t="s">
        <v>115</v>
      </c>
      <c r="S92" s="93" t="s">
        <v>108</v>
      </c>
      <c r="T92" s="94" t="s">
        <v>109</v>
      </c>
      <c r="U92" s="94" t="s">
        <v>110</v>
      </c>
      <c r="V92" s="94" t="s">
        <v>111</v>
      </c>
    </row>
    <row r="93" spans="1:22" ht="31.8" customHeight="1" x14ac:dyDescent="0.3">
      <c r="A93" s="206" t="s">
        <v>54</v>
      </c>
      <c r="B93" s="215"/>
      <c r="C93" s="48">
        <v>687.4680348899999</v>
      </c>
      <c r="D93" s="49">
        <f>C93*1.037</f>
        <v>712.90435218092989</v>
      </c>
      <c r="E93" s="50">
        <f t="shared" ref="E93:E95" si="80">D93*1.033</f>
        <v>736.43019580290047</v>
      </c>
      <c r="F93" s="50">
        <f t="shared" ref="F93:F95" si="81">E93*1.032</f>
        <v>759.99596206859326</v>
      </c>
      <c r="G93" s="59">
        <v>687.4680348899999</v>
      </c>
      <c r="H93" s="60">
        <f>G93*1.037</f>
        <v>712.90435218092989</v>
      </c>
      <c r="I93" s="61">
        <f t="shared" ref="I93:I95" si="82">H93*1.033</f>
        <v>736.43019580290047</v>
      </c>
      <c r="J93" s="61">
        <f t="shared" ref="J93:J95" si="83">I93*1.032</f>
        <v>759.99596206859326</v>
      </c>
      <c r="K93" s="71">
        <v>687.4680348899999</v>
      </c>
      <c r="L93" s="72">
        <f>K93*1.037</f>
        <v>712.90435218092989</v>
      </c>
      <c r="M93" s="73">
        <f t="shared" ref="M93:M95" si="84">L93*1.033</f>
        <v>736.43019580290047</v>
      </c>
      <c r="N93" s="73">
        <f t="shared" ref="N93:N95" si="85">M93*1.032</f>
        <v>759.99596206859326</v>
      </c>
      <c r="O93" s="83">
        <v>687.4680348899999</v>
      </c>
      <c r="P93" s="84">
        <f>O93*1.037</f>
        <v>712.90435218092989</v>
      </c>
      <c r="Q93" s="85">
        <f t="shared" ref="Q93:Q95" si="86">P93*1.033</f>
        <v>736.43019580290047</v>
      </c>
      <c r="R93" s="85">
        <f t="shared" ref="R93:R95" si="87">Q93*1.032</f>
        <v>759.99596206859326</v>
      </c>
      <c r="S93" s="95">
        <v>687.4680348899999</v>
      </c>
      <c r="T93" s="96">
        <f>S93*1.037</f>
        <v>712.90435218092989</v>
      </c>
      <c r="U93" s="97">
        <f t="shared" ref="U93:U95" si="88">T93*1.033</f>
        <v>736.43019580290047</v>
      </c>
      <c r="V93" s="97">
        <f t="shared" ref="V93:V95" si="89">U93*1.032</f>
        <v>759.99596206859326</v>
      </c>
    </row>
    <row r="94" spans="1:22" x14ac:dyDescent="0.3">
      <c r="A94" s="206" t="s">
        <v>55</v>
      </c>
      <c r="B94" s="206"/>
      <c r="C94" s="48">
        <v>1014.4486296360001</v>
      </c>
      <c r="D94" s="49">
        <f>C94*1.037</f>
        <v>1051.983228932532</v>
      </c>
      <c r="E94" s="50">
        <f t="shared" si="80"/>
        <v>1086.6986754873055</v>
      </c>
      <c r="F94" s="50">
        <f t="shared" si="81"/>
        <v>1121.4730331028993</v>
      </c>
      <c r="G94" s="59">
        <v>1014.4486296360001</v>
      </c>
      <c r="H94" s="60">
        <f>G94*1.037</f>
        <v>1051.983228932532</v>
      </c>
      <c r="I94" s="61">
        <f t="shared" si="82"/>
        <v>1086.6986754873055</v>
      </c>
      <c r="J94" s="61">
        <f t="shared" si="83"/>
        <v>1121.4730331028993</v>
      </c>
      <c r="K94" s="71">
        <v>1014.4486296360001</v>
      </c>
      <c r="L94" s="72">
        <f>K94*1.037</f>
        <v>1051.983228932532</v>
      </c>
      <c r="M94" s="73">
        <f t="shared" si="84"/>
        <v>1086.6986754873055</v>
      </c>
      <c r="N94" s="73">
        <f t="shared" si="85"/>
        <v>1121.4730331028993</v>
      </c>
      <c r="O94" s="83">
        <v>1014.4486296360001</v>
      </c>
      <c r="P94" s="84">
        <f>O94*1.037</f>
        <v>1051.983228932532</v>
      </c>
      <c r="Q94" s="85">
        <f t="shared" si="86"/>
        <v>1086.6986754873055</v>
      </c>
      <c r="R94" s="85">
        <f t="shared" si="87"/>
        <v>1121.4730331028993</v>
      </c>
      <c r="S94" s="95">
        <v>1014.4486296360001</v>
      </c>
      <c r="T94" s="96">
        <f>S94*1.037</f>
        <v>1051.983228932532</v>
      </c>
      <c r="U94" s="97">
        <f t="shared" si="88"/>
        <v>1086.6986754873055</v>
      </c>
      <c r="V94" s="97">
        <f t="shared" si="89"/>
        <v>1121.4730331028993</v>
      </c>
    </row>
    <row r="95" spans="1:22" x14ac:dyDescent="0.3">
      <c r="A95" s="206" t="s">
        <v>53</v>
      </c>
      <c r="B95" s="206"/>
      <c r="C95" s="48">
        <v>1520.5175359920001</v>
      </c>
      <c r="D95" s="49">
        <f>C95*1.037</f>
        <v>1576.776684823704</v>
      </c>
      <c r="E95" s="50">
        <f t="shared" si="80"/>
        <v>1628.8103154228861</v>
      </c>
      <c r="F95" s="50">
        <f t="shared" si="81"/>
        <v>1680.9322455164186</v>
      </c>
      <c r="G95" s="59">
        <v>1520.5175359920001</v>
      </c>
      <c r="H95" s="60">
        <f>G95*1.037</f>
        <v>1576.776684823704</v>
      </c>
      <c r="I95" s="61">
        <f t="shared" si="82"/>
        <v>1628.8103154228861</v>
      </c>
      <c r="J95" s="61">
        <f t="shared" si="83"/>
        <v>1680.9322455164186</v>
      </c>
      <c r="K95" s="71">
        <v>1520.5175359920001</v>
      </c>
      <c r="L95" s="72">
        <f>K95*1.037</f>
        <v>1576.776684823704</v>
      </c>
      <c r="M95" s="73">
        <f t="shared" si="84"/>
        <v>1628.8103154228861</v>
      </c>
      <c r="N95" s="73">
        <f t="shared" si="85"/>
        <v>1680.9322455164186</v>
      </c>
      <c r="O95" s="83">
        <v>1520.5175359920001</v>
      </c>
      <c r="P95" s="84">
        <f>O95*1.037</f>
        <v>1576.776684823704</v>
      </c>
      <c r="Q95" s="85">
        <f t="shared" si="86"/>
        <v>1628.8103154228861</v>
      </c>
      <c r="R95" s="85">
        <f t="shared" si="87"/>
        <v>1680.9322455164186</v>
      </c>
      <c r="S95" s="95">
        <v>1520.5175359920001</v>
      </c>
      <c r="T95" s="96">
        <f>S95*1.037</f>
        <v>1576.776684823704</v>
      </c>
      <c r="U95" s="97">
        <f t="shared" si="88"/>
        <v>1628.8103154228861</v>
      </c>
      <c r="V95" s="97">
        <f t="shared" si="89"/>
        <v>1680.9322455164186</v>
      </c>
    </row>
    <row r="96" spans="1:22" x14ac:dyDescent="0.3">
      <c r="A96" s="9"/>
      <c r="B96" s="9"/>
      <c r="C96" s="52"/>
      <c r="D96" s="53"/>
      <c r="E96" s="52"/>
      <c r="F96" s="52"/>
      <c r="G96" s="63"/>
      <c r="H96" s="64"/>
      <c r="I96" s="63"/>
      <c r="J96" s="63"/>
      <c r="K96" s="75"/>
      <c r="L96" s="76"/>
      <c r="M96" s="75"/>
      <c r="N96" s="75"/>
      <c r="O96" s="87"/>
      <c r="P96" s="88"/>
      <c r="Q96" s="87"/>
      <c r="R96" s="87"/>
      <c r="S96" s="99"/>
      <c r="T96" s="100"/>
      <c r="U96" s="99"/>
      <c r="V96" s="99"/>
    </row>
    <row r="97" spans="1:22" x14ac:dyDescent="0.3">
      <c r="A97" s="216" t="s">
        <v>56</v>
      </c>
      <c r="B97" s="217"/>
      <c r="C97" s="52"/>
      <c r="D97" s="53"/>
      <c r="E97" s="52"/>
      <c r="F97" s="52"/>
      <c r="G97" s="63"/>
      <c r="H97" s="64"/>
      <c r="I97" s="63"/>
      <c r="J97" s="63"/>
      <c r="K97" s="75"/>
      <c r="L97" s="76"/>
      <c r="M97" s="75"/>
      <c r="N97" s="75"/>
      <c r="O97" s="87"/>
      <c r="P97" s="88"/>
      <c r="Q97" s="87"/>
      <c r="R97" s="87"/>
      <c r="S97" s="99"/>
      <c r="T97" s="100"/>
      <c r="U97" s="99"/>
      <c r="V97" s="99"/>
    </row>
    <row r="98" spans="1:22" x14ac:dyDescent="0.3">
      <c r="A98" s="218" t="s">
        <v>106</v>
      </c>
      <c r="B98" s="218"/>
      <c r="C98" s="54"/>
      <c r="D98" s="49"/>
      <c r="E98" s="54"/>
      <c r="F98" s="54"/>
      <c r="G98" s="66"/>
      <c r="H98" s="60"/>
      <c r="I98" s="66"/>
      <c r="J98" s="66"/>
      <c r="K98" s="78"/>
      <c r="L98" s="72"/>
      <c r="M98" s="78"/>
      <c r="N98" s="78"/>
      <c r="O98" s="90"/>
      <c r="P98" s="84"/>
      <c r="Q98" s="90"/>
      <c r="R98" s="90"/>
      <c r="S98" s="102"/>
      <c r="T98" s="96"/>
      <c r="U98" s="102"/>
      <c r="V98" s="102"/>
    </row>
    <row r="99" spans="1:22" x14ac:dyDescent="0.3">
      <c r="A99" s="206" t="s">
        <v>56</v>
      </c>
      <c r="B99" s="206"/>
      <c r="C99" s="48">
        <v>329.17619999999999</v>
      </c>
      <c r="D99" s="49">
        <f>C99*1.037</f>
        <v>341.35571939999994</v>
      </c>
      <c r="E99" s="50">
        <f t="shared" ref="E99" si="90">D99*1.033</f>
        <v>352.6204581401999</v>
      </c>
      <c r="F99" s="50">
        <f t="shared" ref="F99" si="91">E99*1.032</f>
        <v>363.90431280068628</v>
      </c>
      <c r="G99" s="59">
        <v>329.17619999999999</v>
      </c>
      <c r="H99" s="60">
        <f>G99*1.037</f>
        <v>341.35571939999994</v>
      </c>
      <c r="I99" s="61">
        <f t="shared" ref="I99" si="92">H99*1.033</f>
        <v>352.6204581401999</v>
      </c>
      <c r="J99" s="61">
        <f t="shared" ref="J99" si="93">I99*1.032</f>
        <v>363.90431280068628</v>
      </c>
      <c r="K99" s="71">
        <v>329.17619999999999</v>
      </c>
      <c r="L99" s="72">
        <f>K99*1.037</f>
        <v>341.35571939999994</v>
      </c>
      <c r="M99" s="73">
        <f t="shared" ref="M99" si="94">L99*1.033</f>
        <v>352.6204581401999</v>
      </c>
      <c r="N99" s="73">
        <f t="shared" ref="N99" si="95">M99*1.032</f>
        <v>363.90431280068628</v>
      </c>
      <c r="O99" s="83">
        <v>329.17619999999999</v>
      </c>
      <c r="P99" s="84">
        <f>O99*1.037</f>
        <v>341.35571939999994</v>
      </c>
      <c r="Q99" s="85">
        <f t="shared" ref="Q99" si="96">P99*1.033</f>
        <v>352.6204581401999</v>
      </c>
      <c r="R99" s="85">
        <f t="shared" ref="R99" si="97">Q99*1.032</f>
        <v>363.90431280068628</v>
      </c>
      <c r="S99" s="95">
        <v>329.17619999999999</v>
      </c>
      <c r="T99" s="96">
        <f>S99*1.037</f>
        <v>341.35571939999994</v>
      </c>
      <c r="U99" s="97">
        <f t="shared" ref="U99" si="98">T99*1.033</f>
        <v>352.6204581401999</v>
      </c>
      <c r="V99" s="97">
        <f t="shared" ref="V99" si="99">U99*1.032</f>
        <v>363.90431280068628</v>
      </c>
    </row>
    <row r="100" spans="1:22" x14ac:dyDescent="0.3">
      <c r="A100" s="8"/>
      <c r="B100" s="5"/>
      <c r="C100" s="52"/>
      <c r="D100" s="53"/>
      <c r="E100" s="52"/>
      <c r="F100" s="52"/>
      <c r="G100" s="63"/>
      <c r="H100" s="64"/>
      <c r="I100" s="63"/>
      <c r="J100" s="63"/>
      <c r="K100" s="75"/>
      <c r="L100" s="76"/>
      <c r="M100" s="75"/>
      <c r="N100" s="75"/>
      <c r="O100" s="87"/>
      <c r="P100" s="88"/>
      <c r="Q100" s="87"/>
      <c r="R100" s="87"/>
      <c r="S100" s="99"/>
      <c r="T100" s="100"/>
      <c r="U100" s="99"/>
      <c r="V100" s="99"/>
    </row>
    <row r="101" spans="1:22" x14ac:dyDescent="0.3">
      <c r="A101" s="5"/>
      <c r="B101" s="5"/>
      <c r="C101" s="52"/>
      <c r="D101" s="53"/>
      <c r="E101" s="52"/>
      <c r="F101" s="52"/>
      <c r="G101" s="63"/>
      <c r="H101" s="64"/>
      <c r="I101" s="63"/>
      <c r="J101" s="63"/>
      <c r="K101" s="75"/>
      <c r="L101" s="76"/>
      <c r="M101" s="75"/>
      <c r="N101" s="75"/>
      <c r="O101" s="87"/>
      <c r="P101" s="88"/>
      <c r="Q101" s="87"/>
      <c r="R101" s="87"/>
      <c r="S101" s="99"/>
      <c r="T101" s="100"/>
      <c r="U101" s="99"/>
      <c r="V101" s="99"/>
    </row>
    <row r="102" spans="1:22" x14ac:dyDescent="0.3">
      <c r="A102" s="5"/>
      <c r="B102" s="5"/>
      <c r="C102" s="52"/>
      <c r="D102" s="53"/>
      <c r="E102" s="52"/>
      <c r="F102" s="52"/>
      <c r="G102" s="63"/>
      <c r="H102" s="64"/>
      <c r="I102" s="63"/>
      <c r="J102" s="63"/>
      <c r="K102" s="75"/>
      <c r="L102" s="76"/>
      <c r="M102" s="75"/>
      <c r="N102" s="75"/>
      <c r="O102" s="87"/>
      <c r="P102" s="88"/>
      <c r="Q102" s="87"/>
      <c r="R102" s="87"/>
      <c r="S102" s="99"/>
      <c r="T102" s="100"/>
      <c r="U102" s="99"/>
      <c r="V102" s="99"/>
    </row>
    <row r="103" spans="1:22" x14ac:dyDescent="0.3">
      <c r="A103" s="211" t="s">
        <v>57</v>
      </c>
      <c r="B103" s="203"/>
      <c r="C103" s="52"/>
      <c r="D103" s="53"/>
      <c r="E103" s="52"/>
      <c r="F103" s="52"/>
      <c r="G103" s="63"/>
      <c r="H103" s="64"/>
      <c r="I103" s="63"/>
      <c r="J103" s="63"/>
      <c r="K103" s="75"/>
      <c r="L103" s="76"/>
      <c r="M103" s="75"/>
      <c r="N103" s="75"/>
      <c r="O103" s="87"/>
      <c r="P103" s="88"/>
      <c r="Q103" s="87"/>
      <c r="R103" s="87"/>
      <c r="S103" s="99"/>
      <c r="T103" s="100"/>
      <c r="U103" s="99"/>
      <c r="V103" s="99"/>
    </row>
    <row r="104" spans="1:22" x14ac:dyDescent="0.3">
      <c r="A104" s="211"/>
      <c r="B104" s="203"/>
      <c r="C104" s="52"/>
      <c r="D104" s="53"/>
      <c r="E104" s="52"/>
      <c r="F104" s="52"/>
      <c r="G104" s="63"/>
      <c r="H104" s="64"/>
      <c r="I104" s="63"/>
      <c r="J104" s="63"/>
      <c r="K104" s="75"/>
      <c r="L104" s="76"/>
      <c r="M104" s="75"/>
      <c r="N104" s="75"/>
      <c r="O104" s="87"/>
      <c r="P104" s="88"/>
      <c r="Q104" s="87"/>
      <c r="R104" s="87"/>
      <c r="S104" s="99"/>
      <c r="T104" s="100"/>
      <c r="U104" s="99"/>
      <c r="V104" s="99"/>
    </row>
    <row r="105" spans="1:22" ht="57.6" x14ac:dyDescent="0.3">
      <c r="A105" s="212" t="s">
        <v>105</v>
      </c>
      <c r="B105" s="213"/>
      <c r="C105" s="46" t="s">
        <v>84</v>
      </c>
      <c r="D105" s="47" t="s">
        <v>92</v>
      </c>
      <c r="E105" s="47" t="s">
        <v>94</v>
      </c>
      <c r="F105" s="47" t="s">
        <v>93</v>
      </c>
      <c r="G105" s="57" t="s">
        <v>120</v>
      </c>
      <c r="H105" s="58" t="s">
        <v>121</v>
      </c>
      <c r="I105" s="58" t="s">
        <v>122</v>
      </c>
      <c r="J105" s="58" t="s">
        <v>123</v>
      </c>
      <c r="K105" s="69" t="s">
        <v>116</v>
      </c>
      <c r="L105" s="70" t="s">
        <v>117</v>
      </c>
      <c r="M105" s="70" t="s">
        <v>118</v>
      </c>
      <c r="N105" s="70" t="s">
        <v>119</v>
      </c>
      <c r="O105" s="81" t="s">
        <v>112</v>
      </c>
      <c r="P105" s="82" t="s">
        <v>113</v>
      </c>
      <c r="Q105" s="82" t="s">
        <v>114</v>
      </c>
      <c r="R105" s="82" t="s">
        <v>115</v>
      </c>
      <c r="S105" s="93" t="s">
        <v>108</v>
      </c>
      <c r="T105" s="94" t="s">
        <v>109</v>
      </c>
      <c r="U105" s="94" t="s">
        <v>110</v>
      </c>
      <c r="V105" s="94" t="s">
        <v>111</v>
      </c>
    </row>
    <row r="106" spans="1:22" ht="30" customHeight="1" x14ac:dyDescent="0.3">
      <c r="A106" s="206" t="s">
        <v>54</v>
      </c>
      <c r="B106" s="214"/>
      <c r="C106" s="48">
        <v>4466.8091140920005</v>
      </c>
      <c r="D106" s="49">
        <f>C106*1.037</f>
        <v>4632.0810513134038</v>
      </c>
      <c r="E106" s="50">
        <f t="shared" ref="E106:E109" si="100">D106*1.033</f>
        <v>4784.9397260067453</v>
      </c>
      <c r="F106" s="50">
        <f t="shared" ref="F106:F109" si="101">E106*1.032</f>
        <v>4938.057797238961</v>
      </c>
      <c r="G106" s="59">
        <v>4466.8091140920005</v>
      </c>
      <c r="H106" s="60">
        <f>G106*1.037</f>
        <v>4632.0810513134038</v>
      </c>
      <c r="I106" s="61">
        <f t="shared" ref="I106:I109" si="102">H106*1.033</f>
        <v>4784.9397260067453</v>
      </c>
      <c r="J106" s="61">
        <f t="shared" ref="J106:J109" si="103">I106*1.032</f>
        <v>4938.057797238961</v>
      </c>
      <c r="K106" s="71">
        <v>4466.8091140920005</v>
      </c>
      <c r="L106" s="72">
        <f>K106*1.037</f>
        <v>4632.0810513134038</v>
      </c>
      <c r="M106" s="73">
        <f t="shared" ref="M106:M109" si="104">L106*1.033</f>
        <v>4784.9397260067453</v>
      </c>
      <c r="N106" s="73">
        <f t="shared" ref="N106:N109" si="105">M106*1.032</f>
        <v>4938.057797238961</v>
      </c>
      <c r="O106" s="83">
        <v>4466.8091140920005</v>
      </c>
      <c r="P106" s="84">
        <f>O106*1.037</f>
        <v>4632.0810513134038</v>
      </c>
      <c r="Q106" s="85">
        <f t="shared" ref="Q106:Q109" si="106">P106*1.033</f>
        <v>4784.9397260067453</v>
      </c>
      <c r="R106" s="85">
        <f t="shared" ref="R106:R109" si="107">Q106*1.032</f>
        <v>4938.057797238961</v>
      </c>
      <c r="S106" s="95">
        <v>4466.8091140920005</v>
      </c>
      <c r="T106" s="96">
        <f>S106*1.037</f>
        <v>4632.0810513134038</v>
      </c>
      <c r="U106" s="97">
        <f t="shared" ref="U106:U109" si="108">T106*1.033</f>
        <v>4784.9397260067453</v>
      </c>
      <c r="V106" s="97">
        <f t="shared" ref="V106:V109" si="109">U106*1.032</f>
        <v>4938.057797238961</v>
      </c>
    </row>
    <row r="107" spans="1:22" x14ac:dyDescent="0.3">
      <c r="A107" s="206" t="s">
        <v>55</v>
      </c>
      <c r="B107" s="214"/>
      <c r="C107" s="48">
        <v>5508.9875468159998</v>
      </c>
      <c r="D107" s="49">
        <f>C107*1.037</f>
        <v>5712.8200860481911</v>
      </c>
      <c r="E107" s="50">
        <f t="shared" si="100"/>
        <v>5901.3431488877814</v>
      </c>
      <c r="F107" s="50">
        <f t="shared" si="101"/>
        <v>6090.1861296521902</v>
      </c>
      <c r="G107" s="59">
        <v>5508.9875468159998</v>
      </c>
      <c r="H107" s="60">
        <f>G107*1.037</f>
        <v>5712.8200860481911</v>
      </c>
      <c r="I107" s="61">
        <f t="shared" si="102"/>
        <v>5901.3431488877814</v>
      </c>
      <c r="J107" s="61">
        <f t="shared" si="103"/>
        <v>6090.1861296521902</v>
      </c>
      <c r="K107" s="71">
        <v>5508.9875468159998</v>
      </c>
      <c r="L107" s="72">
        <f>K107*1.037</f>
        <v>5712.8200860481911</v>
      </c>
      <c r="M107" s="73">
        <f t="shared" si="104"/>
        <v>5901.3431488877814</v>
      </c>
      <c r="N107" s="73">
        <f t="shared" si="105"/>
        <v>6090.1861296521902</v>
      </c>
      <c r="O107" s="83">
        <v>5508.9875468159998</v>
      </c>
      <c r="P107" s="84">
        <f>O107*1.037</f>
        <v>5712.8200860481911</v>
      </c>
      <c r="Q107" s="85">
        <f t="shared" si="106"/>
        <v>5901.3431488877814</v>
      </c>
      <c r="R107" s="85">
        <f t="shared" si="107"/>
        <v>6090.1861296521902</v>
      </c>
      <c r="S107" s="95">
        <v>5508.9875468159998</v>
      </c>
      <c r="T107" s="96">
        <f>S107*1.037</f>
        <v>5712.8200860481911</v>
      </c>
      <c r="U107" s="97">
        <f t="shared" si="108"/>
        <v>5901.3431488877814</v>
      </c>
      <c r="V107" s="97">
        <f t="shared" si="109"/>
        <v>6090.1861296521902</v>
      </c>
    </row>
    <row r="108" spans="1:22" x14ac:dyDescent="0.3">
      <c r="A108" s="206" t="s">
        <v>53</v>
      </c>
      <c r="B108" s="214"/>
      <c r="C108" s="48">
        <v>6700.2136711379999</v>
      </c>
      <c r="D108" s="49">
        <f>C108*1.037</f>
        <v>6948.1215769701057</v>
      </c>
      <c r="E108" s="50">
        <f t="shared" si="100"/>
        <v>7177.4095890101189</v>
      </c>
      <c r="F108" s="50">
        <f t="shared" si="101"/>
        <v>7407.0866958584429</v>
      </c>
      <c r="G108" s="59">
        <v>6700.2136711379999</v>
      </c>
      <c r="H108" s="60">
        <f>G108*1.037</f>
        <v>6948.1215769701057</v>
      </c>
      <c r="I108" s="61">
        <f t="shared" si="102"/>
        <v>7177.4095890101189</v>
      </c>
      <c r="J108" s="61">
        <f t="shared" si="103"/>
        <v>7407.0866958584429</v>
      </c>
      <c r="K108" s="71">
        <v>6700.2136711379999</v>
      </c>
      <c r="L108" s="72">
        <f>K108*1.037</f>
        <v>6948.1215769701057</v>
      </c>
      <c r="M108" s="73">
        <f t="shared" si="104"/>
        <v>7177.4095890101189</v>
      </c>
      <c r="N108" s="73">
        <f t="shared" si="105"/>
        <v>7407.0866958584429</v>
      </c>
      <c r="O108" s="83">
        <v>6700.2136711379999</v>
      </c>
      <c r="P108" s="84">
        <f>O108*1.037</f>
        <v>6948.1215769701057</v>
      </c>
      <c r="Q108" s="85">
        <f t="shared" si="106"/>
        <v>7177.4095890101189</v>
      </c>
      <c r="R108" s="85">
        <f t="shared" si="107"/>
        <v>7407.0866958584429</v>
      </c>
      <c r="S108" s="95">
        <v>6700.2136711379999</v>
      </c>
      <c r="T108" s="96">
        <f>S108*1.037</f>
        <v>6948.1215769701057</v>
      </c>
      <c r="U108" s="97">
        <f t="shared" si="108"/>
        <v>7177.4095890101189</v>
      </c>
      <c r="V108" s="97">
        <f t="shared" si="109"/>
        <v>7407.0866958584429</v>
      </c>
    </row>
    <row r="109" spans="1:22" x14ac:dyDescent="0.3">
      <c r="A109" s="206" t="s">
        <v>58</v>
      </c>
      <c r="B109" s="214"/>
      <c r="C109" s="48">
        <v>6364.0731999999998</v>
      </c>
      <c r="D109" s="49">
        <f>C109*1.037</f>
        <v>6599.5439083999991</v>
      </c>
      <c r="E109" s="50">
        <f t="shared" si="100"/>
        <v>6817.3288573771988</v>
      </c>
      <c r="F109" s="50">
        <f t="shared" si="101"/>
        <v>7035.4833808132689</v>
      </c>
      <c r="G109" s="59">
        <v>6364.0731999999998</v>
      </c>
      <c r="H109" s="60">
        <f>G109*1.037</f>
        <v>6599.5439083999991</v>
      </c>
      <c r="I109" s="61">
        <f t="shared" si="102"/>
        <v>6817.3288573771988</v>
      </c>
      <c r="J109" s="61">
        <f t="shared" si="103"/>
        <v>7035.4833808132689</v>
      </c>
      <c r="K109" s="71">
        <v>6364.0731999999998</v>
      </c>
      <c r="L109" s="72">
        <f>K109*1.037</f>
        <v>6599.5439083999991</v>
      </c>
      <c r="M109" s="73">
        <f t="shared" si="104"/>
        <v>6817.3288573771988</v>
      </c>
      <c r="N109" s="73">
        <f t="shared" si="105"/>
        <v>7035.4833808132689</v>
      </c>
      <c r="O109" s="83">
        <v>6364.0731999999998</v>
      </c>
      <c r="P109" s="84">
        <f>O109*1.037</f>
        <v>6599.5439083999991</v>
      </c>
      <c r="Q109" s="85">
        <f t="shared" si="106"/>
        <v>6817.3288573771988</v>
      </c>
      <c r="R109" s="85">
        <f t="shared" si="107"/>
        <v>7035.4833808132689</v>
      </c>
      <c r="S109" s="95">
        <v>6364.0731999999998</v>
      </c>
      <c r="T109" s="96">
        <f>S109*1.037</f>
        <v>6599.5439083999991</v>
      </c>
      <c r="U109" s="97">
        <f t="shared" si="108"/>
        <v>6817.3288573771988</v>
      </c>
      <c r="V109" s="97">
        <f t="shared" si="109"/>
        <v>7035.4833808132689</v>
      </c>
    </row>
    <row r="110" spans="1:22" x14ac:dyDescent="0.3">
      <c r="A110" s="9"/>
      <c r="B110" s="9"/>
      <c r="C110" s="52"/>
      <c r="D110" s="53"/>
      <c r="E110" s="52"/>
      <c r="F110" s="52"/>
      <c r="G110" s="63"/>
      <c r="H110" s="64"/>
      <c r="I110" s="63"/>
      <c r="J110" s="63"/>
      <c r="K110" s="75"/>
      <c r="L110" s="76"/>
      <c r="M110" s="75"/>
      <c r="N110" s="75"/>
      <c r="O110" s="87"/>
      <c r="P110" s="88"/>
      <c r="Q110" s="87"/>
      <c r="R110" s="87"/>
      <c r="S110" s="99"/>
      <c r="T110" s="100"/>
      <c r="U110" s="99"/>
      <c r="V110" s="99"/>
    </row>
    <row r="111" spans="1:22" x14ac:dyDescent="0.3">
      <c r="A111" s="202" t="s">
        <v>91</v>
      </c>
      <c r="B111" s="203"/>
      <c r="C111" s="52"/>
      <c r="D111" s="53"/>
      <c r="E111" s="52"/>
      <c r="F111" s="52"/>
      <c r="G111" s="63"/>
      <c r="H111" s="64"/>
      <c r="I111" s="63"/>
      <c r="J111" s="63"/>
      <c r="K111" s="75"/>
      <c r="L111" s="76"/>
      <c r="M111" s="75"/>
      <c r="N111" s="75"/>
      <c r="O111" s="87"/>
      <c r="P111" s="88"/>
      <c r="Q111" s="87"/>
      <c r="R111" s="87"/>
      <c r="S111" s="99"/>
      <c r="T111" s="100"/>
      <c r="U111" s="99"/>
      <c r="V111" s="99"/>
    </row>
    <row r="112" spans="1:22" x14ac:dyDescent="0.3">
      <c r="A112" s="204" t="s">
        <v>59</v>
      </c>
      <c r="B112" s="205"/>
      <c r="C112" s="52"/>
      <c r="D112" s="53"/>
      <c r="E112" s="52"/>
      <c r="F112" s="52"/>
      <c r="G112" s="63"/>
      <c r="H112" s="64"/>
      <c r="I112" s="63"/>
      <c r="J112" s="63"/>
      <c r="K112" s="75"/>
      <c r="L112" s="76"/>
      <c r="M112" s="75"/>
      <c r="N112" s="75"/>
      <c r="O112" s="87"/>
      <c r="P112" s="88"/>
      <c r="Q112" s="87"/>
      <c r="R112" s="87"/>
      <c r="S112" s="99"/>
      <c r="T112" s="100"/>
      <c r="U112" s="99"/>
      <c r="V112" s="99"/>
    </row>
    <row r="113" spans="1:22" x14ac:dyDescent="0.3">
      <c r="A113" s="206" t="s">
        <v>60</v>
      </c>
      <c r="B113" s="206"/>
      <c r="C113" s="48">
        <v>120.16248004800001</v>
      </c>
      <c r="D113" s="49">
        <f>C113*1.037</f>
        <v>124.608491809776</v>
      </c>
      <c r="E113" s="50">
        <f t="shared" ref="E113" si="110">D113*1.033</f>
        <v>128.72057203949859</v>
      </c>
      <c r="F113" s="50">
        <f t="shared" ref="F113" si="111">E113*1.032</f>
        <v>132.83963034476255</v>
      </c>
      <c r="G113" s="59">
        <v>120.16248004800001</v>
      </c>
      <c r="H113" s="60">
        <f>G113*1.037</f>
        <v>124.608491809776</v>
      </c>
      <c r="I113" s="61">
        <f t="shared" ref="I113" si="112">H113*1.033</f>
        <v>128.72057203949859</v>
      </c>
      <c r="J113" s="61">
        <f t="shared" ref="J113" si="113">I113*1.032</f>
        <v>132.83963034476255</v>
      </c>
      <c r="K113" s="71">
        <v>120.16248004800001</v>
      </c>
      <c r="L113" s="72">
        <f>K113*1.037</f>
        <v>124.608491809776</v>
      </c>
      <c r="M113" s="73">
        <f t="shared" ref="M113" si="114">L113*1.033</f>
        <v>128.72057203949859</v>
      </c>
      <c r="N113" s="73">
        <f t="shared" ref="N113" si="115">M113*1.032</f>
        <v>132.83963034476255</v>
      </c>
      <c r="O113" s="83">
        <v>120.16248004800001</v>
      </c>
      <c r="P113" s="84">
        <f>O113*1.037</f>
        <v>124.608491809776</v>
      </c>
      <c r="Q113" s="85">
        <f t="shared" ref="Q113" si="116">P113*1.033</f>
        <v>128.72057203949859</v>
      </c>
      <c r="R113" s="85">
        <f t="shared" ref="R113" si="117">Q113*1.032</f>
        <v>132.83963034476255</v>
      </c>
      <c r="S113" s="95">
        <v>120.16248004800001</v>
      </c>
      <c r="T113" s="96">
        <f>S113*1.037</f>
        <v>124.608491809776</v>
      </c>
      <c r="U113" s="97">
        <f t="shared" ref="U113" si="118">T113*1.033</f>
        <v>128.72057203949859</v>
      </c>
      <c r="V113" s="97">
        <f t="shared" ref="V113" si="119">U113*1.032</f>
        <v>132.83963034476255</v>
      </c>
    </row>
    <row r="114" spans="1:22" x14ac:dyDescent="0.3">
      <c r="A114" s="5"/>
      <c r="B114" s="5"/>
      <c r="C114" s="52"/>
      <c r="D114" s="53"/>
      <c r="E114" s="52"/>
      <c r="F114" s="52"/>
      <c r="G114" s="63"/>
      <c r="H114" s="64"/>
      <c r="I114" s="63"/>
      <c r="J114" s="63"/>
      <c r="K114" s="75"/>
      <c r="L114" s="76"/>
      <c r="M114" s="75"/>
      <c r="N114" s="75"/>
      <c r="O114" s="87"/>
      <c r="P114" s="88"/>
      <c r="Q114" s="87"/>
      <c r="R114" s="87"/>
      <c r="S114" s="99"/>
      <c r="T114" s="100"/>
      <c r="U114" s="99"/>
      <c r="V114" s="99"/>
    </row>
    <row r="115" spans="1:22" x14ac:dyDescent="0.3">
      <c r="A115" s="207" t="s">
        <v>62</v>
      </c>
      <c r="B115" s="208"/>
      <c r="C115" s="52"/>
      <c r="D115" s="53"/>
      <c r="E115" s="52"/>
      <c r="F115" s="52"/>
      <c r="G115" s="63"/>
      <c r="H115" s="64"/>
      <c r="I115" s="63"/>
      <c r="J115" s="63"/>
      <c r="K115" s="75"/>
      <c r="L115" s="76"/>
      <c r="M115" s="75"/>
      <c r="N115" s="75"/>
      <c r="O115" s="87"/>
      <c r="P115" s="88"/>
      <c r="Q115" s="87"/>
      <c r="R115" s="87"/>
      <c r="S115" s="99"/>
      <c r="T115" s="100"/>
      <c r="U115" s="99"/>
      <c r="V115" s="99"/>
    </row>
    <row r="116" spans="1:22" ht="57.6" x14ac:dyDescent="0.3">
      <c r="A116" s="209" t="s">
        <v>79</v>
      </c>
      <c r="B116" s="210"/>
      <c r="C116" s="46" t="s">
        <v>84</v>
      </c>
      <c r="D116" s="47" t="s">
        <v>92</v>
      </c>
      <c r="E116" s="47" t="s">
        <v>94</v>
      </c>
      <c r="F116" s="47" t="s">
        <v>93</v>
      </c>
      <c r="G116" s="57" t="s">
        <v>120</v>
      </c>
      <c r="H116" s="58" t="s">
        <v>121</v>
      </c>
      <c r="I116" s="58" t="s">
        <v>122</v>
      </c>
      <c r="J116" s="58" t="s">
        <v>123</v>
      </c>
      <c r="K116" s="69" t="s">
        <v>116</v>
      </c>
      <c r="L116" s="70" t="s">
        <v>117</v>
      </c>
      <c r="M116" s="70" t="s">
        <v>118</v>
      </c>
      <c r="N116" s="70" t="s">
        <v>119</v>
      </c>
      <c r="O116" s="81" t="s">
        <v>112</v>
      </c>
      <c r="P116" s="82" t="s">
        <v>113</v>
      </c>
      <c r="Q116" s="82" t="s">
        <v>114</v>
      </c>
      <c r="R116" s="82" t="s">
        <v>115</v>
      </c>
      <c r="S116" s="93" t="s">
        <v>108</v>
      </c>
      <c r="T116" s="94" t="s">
        <v>109</v>
      </c>
      <c r="U116" s="94" t="s">
        <v>110</v>
      </c>
      <c r="V116" s="94" t="s">
        <v>111</v>
      </c>
    </row>
    <row r="117" spans="1:22" x14ac:dyDescent="0.3">
      <c r="A117" s="199" t="s">
        <v>63</v>
      </c>
      <c r="B117" s="200"/>
      <c r="C117" s="48">
        <v>3058.9639296918162</v>
      </c>
      <c r="D117" s="49">
        <f>C117*1.037</f>
        <v>3172.1455950904133</v>
      </c>
      <c r="E117" s="50">
        <f t="shared" ref="E117:E121" si="120">D117*1.033</f>
        <v>3276.8263997283966</v>
      </c>
      <c r="F117" s="50">
        <f t="shared" ref="F117:F121" si="121">E117*1.032</f>
        <v>3381.6848445197056</v>
      </c>
      <c r="G117" s="59">
        <v>3058.9639296918162</v>
      </c>
      <c r="H117" s="60">
        <f>G117*1.037</f>
        <v>3172.1455950904133</v>
      </c>
      <c r="I117" s="61">
        <f t="shared" ref="I117:I121" si="122">H117*1.033</f>
        <v>3276.8263997283966</v>
      </c>
      <c r="J117" s="61">
        <f t="shared" ref="J117:J121" si="123">I117*1.032</f>
        <v>3381.6848445197056</v>
      </c>
      <c r="K117" s="71">
        <v>3058.9639296918162</v>
      </c>
      <c r="L117" s="72">
        <f>K117*1.037</f>
        <v>3172.1455950904133</v>
      </c>
      <c r="M117" s="73">
        <f t="shared" ref="M117:M121" si="124">L117*1.033</f>
        <v>3276.8263997283966</v>
      </c>
      <c r="N117" s="73">
        <f t="shared" ref="N117:N121" si="125">M117*1.032</f>
        <v>3381.6848445197056</v>
      </c>
      <c r="O117" s="83">
        <v>3058.9639296918162</v>
      </c>
      <c r="P117" s="84">
        <f>O117*1.037</f>
        <v>3172.1455950904133</v>
      </c>
      <c r="Q117" s="85">
        <f t="shared" ref="Q117:Q121" si="126">P117*1.033</f>
        <v>3276.8263997283966</v>
      </c>
      <c r="R117" s="85">
        <f t="shared" ref="R117:R121" si="127">Q117*1.032</f>
        <v>3381.6848445197056</v>
      </c>
      <c r="S117" s="95">
        <v>3058.9639296918162</v>
      </c>
      <c r="T117" s="96">
        <f>S117*1.037</f>
        <v>3172.1455950904133</v>
      </c>
      <c r="U117" s="97">
        <f t="shared" ref="U117:U121" si="128">T117*1.033</f>
        <v>3276.8263997283966</v>
      </c>
      <c r="V117" s="97">
        <f t="shared" ref="V117:V121" si="129">U117*1.032</f>
        <v>3381.6848445197056</v>
      </c>
    </row>
    <row r="118" spans="1:22" x14ac:dyDescent="0.3">
      <c r="A118" s="199" t="s">
        <v>64</v>
      </c>
      <c r="B118" s="200"/>
      <c r="C118" s="48">
        <v>3670.0227110879632</v>
      </c>
      <c r="D118" s="49">
        <f>C118*1.037</f>
        <v>3805.8135513982174</v>
      </c>
      <c r="E118" s="50">
        <f t="shared" si="120"/>
        <v>3931.4053985943583</v>
      </c>
      <c r="F118" s="50">
        <f t="shared" si="121"/>
        <v>4057.210371349378</v>
      </c>
      <c r="G118" s="59">
        <v>3670.0227110879632</v>
      </c>
      <c r="H118" s="60">
        <f>G118*1.037</f>
        <v>3805.8135513982174</v>
      </c>
      <c r="I118" s="61">
        <f t="shared" si="122"/>
        <v>3931.4053985943583</v>
      </c>
      <c r="J118" s="61">
        <f t="shared" si="123"/>
        <v>4057.210371349378</v>
      </c>
      <c r="K118" s="71">
        <v>3670.0227110879632</v>
      </c>
      <c r="L118" s="72">
        <f>K118*1.037</f>
        <v>3805.8135513982174</v>
      </c>
      <c r="M118" s="73">
        <f t="shared" si="124"/>
        <v>3931.4053985943583</v>
      </c>
      <c r="N118" s="73">
        <f t="shared" si="125"/>
        <v>4057.210371349378</v>
      </c>
      <c r="O118" s="83">
        <v>3670.0227110879632</v>
      </c>
      <c r="P118" s="84">
        <f>O118*1.037</f>
        <v>3805.8135513982174</v>
      </c>
      <c r="Q118" s="85">
        <f t="shared" si="126"/>
        <v>3931.4053985943583</v>
      </c>
      <c r="R118" s="85">
        <f t="shared" si="127"/>
        <v>4057.210371349378</v>
      </c>
      <c r="S118" s="95">
        <v>3670.0227110879632</v>
      </c>
      <c r="T118" s="96">
        <f>S118*1.037</f>
        <v>3805.8135513982174</v>
      </c>
      <c r="U118" s="97">
        <f t="shared" si="128"/>
        <v>3931.4053985943583</v>
      </c>
      <c r="V118" s="97">
        <f t="shared" si="129"/>
        <v>4057.210371349378</v>
      </c>
    </row>
    <row r="119" spans="1:22" x14ac:dyDescent="0.3">
      <c r="A119" s="199" t="s">
        <v>65</v>
      </c>
      <c r="B119" s="200"/>
      <c r="C119" s="48">
        <v>3670.0227110879632</v>
      </c>
      <c r="D119" s="49">
        <f>C119*1.037</f>
        <v>3805.8135513982174</v>
      </c>
      <c r="E119" s="50">
        <f t="shared" si="120"/>
        <v>3931.4053985943583</v>
      </c>
      <c r="F119" s="50">
        <f t="shared" si="121"/>
        <v>4057.210371349378</v>
      </c>
      <c r="G119" s="59">
        <v>3670.0227110879632</v>
      </c>
      <c r="H119" s="60">
        <f>G119*1.037</f>
        <v>3805.8135513982174</v>
      </c>
      <c r="I119" s="61">
        <f t="shared" si="122"/>
        <v>3931.4053985943583</v>
      </c>
      <c r="J119" s="61">
        <f t="shared" si="123"/>
        <v>4057.210371349378</v>
      </c>
      <c r="K119" s="71">
        <v>3670.0227110879632</v>
      </c>
      <c r="L119" s="72">
        <f>K119*1.037</f>
        <v>3805.8135513982174</v>
      </c>
      <c r="M119" s="73">
        <f t="shared" si="124"/>
        <v>3931.4053985943583</v>
      </c>
      <c r="N119" s="73">
        <f t="shared" si="125"/>
        <v>4057.210371349378</v>
      </c>
      <c r="O119" s="83">
        <v>3670.0227110879632</v>
      </c>
      <c r="P119" s="84">
        <f>O119*1.037</f>
        <v>3805.8135513982174</v>
      </c>
      <c r="Q119" s="85">
        <f t="shared" si="126"/>
        <v>3931.4053985943583</v>
      </c>
      <c r="R119" s="85">
        <f t="shared" si="127"/>
        <v>4057.210371349378</v>
      </c>
      <c r="S119" s="95">
        <v>3670.0227110879632</v>
      </c>
      <c r="T119" s="96">
        <f>S119*1.037</f>
        <v>3805.8135513982174</v>
      </c>
      <c r="U119" s="97">
        <f t="shared" si="128"/>
        <v>3931.4053985943583</v>
      </c>
      <c r="V119" s="97">
        <f t="shared" si="129"/>
        <v>4057.210371349378</v>
      </c>
    </row>
    <row r="120" spans="1:22" x14ac:dyDescent="0.3">
      <c r="A120" s="199" t="s">
        <v>66</v>
      </c>
      <c r="B120" s="200"/>
      <c r="C120" s="48">
        <v>3670.0227110879632</v>
      </c>
      <c r="D120" s="49">
        <f>C120*1.037</f>
        <v>3805.8135513982174</v>
      </c>
      <c r="E120" s="50">
        <f t="shared" si="120"/>
        <v>3931.4053985943583</v>
      </c>
      <c r="F120" s="50">
        <f t="shared" si="121"/>
        <v>4057.210371349378</v>
      </c>
      <c r="G120" s="59">
        <v>3670.0227110879632</v>
      </c>
      <c r="H120" s="60">
        <f>G120*1.037</f>
        <v>3805.8135513982174</v>
      </c>
      <c r="I120" s="61">
        <f t="shared" si="122"/>
        <v>3931.4053985943583</v>
      </c>
      <c r="J120" s="61">
        <f t="shared" si="123"/>
        <v>4057.210371349378</v>
      </c>
      <c r="K120" s="71">
        <v>3670.0227110879632</v>
      </c>
      <c r="L120" s="72">
        <f>K120*1.037</f>
        <v>3805.8135513982174</v>
      </c>
      <c r="M120" s="73">
        <f t="shared" si="124"/>
        <v>3931.4053985943583</v>
      </c>
      <c r="N120" s="73">
        <f t="shared" si="125"/>
        <v>4057.210371349378</v>
      </c>
      <c r="O120" s="83">
        <v>3670.0227110879632</v>
      </c>
      <c r="P120" s="84">
        <f>O120*1.037</f>
        <v>3805.8135513982174</v>
      </c>
      <c r="Q120" s="85">
        <f t="shared" si="126"/>
        <v>3931.4053985943583</v>
      </c>
      <c r="R120" s="85">
        <f t="shared" si="127"/>
        <v>4057.210371349378</v>
      </c>
      <c r="S120" s="95">
        <v>3670.0227110879632</v>
      </c>
      <c r="T120" s="96">
        <f>S120*1.037</f>
        <v>3805.8135513982174</v>
      </c>
      <c r="U120" s="97">
        <f t="shared" si="128"/>
        <v>3931.4053985943583</v>
      </c>
      <c r="V120" s="97">
        <f t="shared" si="129"/>
        <v>4057.210371349378</v>
      </c>
    </row>
    <row r="121" spans="1:22" x14ac:dyDescent="0.3">
      <c r="A121" s="199" t="s">
        <v>67</v>
      </c>
      <c r="B121" s="200"/>
      <c r="C121" s="48">
        <v>917.5056777719908</v>
      </c>
      <c r="D121" s="49">
        <f>C121*1.037</f>
        <v>951.45338784955436</v>
      </c>
      <c r="E121" s="50">
        <f t="shared" si="120"/>
        <v>982.85134964858958</v>
      </c>
      <c r="F121" s="50">
        <f t="shared" si="121"/>
        <v>1014.3025928373445</v>
      </c>
      <c r="G121" s="59">
        <v>917.5056777719908</v>
      </c>
      <c r="H121" s="60">
        <f>G121*1.037</f>
        <v>951.45338784955436</v>
      </c>
      <c r="I121" s="61">
        <f t="shared" si="122"/>
        <v>982.85134964858958</v>
      </c>
      <c r="J121" s="61">
        <f t="shared" si="123"/>
        <v>1014.3025928373445</v>
      </c>
      <c r="K121" s="71">
        <v>917.5056777719908</v>
      </c>
      <c r="L121" s="72">
        <f>K121*1.037</f>
        <v>951.45338784955436</v>
      </c>
      <c r="M121" s="73">
        <f t="shared" si="124"/>
        <v>982.85134964858958</v>
      </c>
      <c r="N121" s="73">
        <f t="shared" si="125"/>
        <v>1014.3025928373445</v>
      </c>
      <c r="O121" s="83">
        <v>917.5056777719908</v>
      </c>
      <c r="P121" s="84">
        <f>O121*1.037</f>
        <v>951.45338784955436</v>
      </c>
      <c r="Q121" s="85">
        <f t="shared" si="126"/>
        <v>982.85134964858958</v>
      </c>
      <c r="R121" s="85">
        <f t="shared" si="127"/>
        <v>1014.3025928373445</v>
      </c>
      <c r="S121" s="95">
        <v>917.5056777719908</v>
      </c>
      <c r="T121" s="96">
        <f>S121*1.037</f>
        <v>951.45338784955436</v>
      </c>
      <c r="U121" s="97">
        <f t="shared" si="128"/>
        <v>982.85134964858958</v>
      </c>
      <c r="V121" s="97">
        <f t="shared" si="129"/>
        <v>1014.3025928373445</v>
      </c>
    </row>
    <row r="122" spans="1:22" x14ac:dyDescent="0.3">
      <c r="A122" s="5"/>
      <c r="B122" s="5"/>
      <c r="C122" s="52"/>
      <c r="D122" s="53"/>
      <c r="E122" s="52"/>
      <c r="F122" s="52"/>
      <c r="G122" s="63"/>
      <c r="H122" s="64"/>
      <c r="I122" s="63"/>
      <c r="J122" s="63"/>
      <c r="K122" s="75"/>
      <c r="L122" s="76"/>
      <c r="M122" s="75"/>
      <c r="N122" s="75"/>
      <c r="O122" s="87"/>
      <c r="P122" s="88"/>
      <c r="Q122" s="87"/>
      <c r="R122" s="87"/>
      <c r="S122" s="99"/>
      <c r="T122" s="100"/>
      <c r="U122" s="99"/>
      <c r="V122" s="99"/>
    </row>
    <row r="123" spans="1:22" x14ac:dyDescent="0.3">
      <c r="A123" s="201" t="s">
        <v>77</v>
      </c>
      <c r="B123" s="201"/>
      <c r="C123" s="52"/>
      <c r="D123" s="53"/>
      <c r="E123" s="52"/>
      <c r="F123" s="52"/>
      <c r="G123" s="63"/>
      <c r="H123" s="64"/>
      <c r="I123" s="63"/>
      <c r="J123" s="63"/>
      <c r="K123" s="75"/>
      <c r="L123" s="76"/>
      <c r="M123" s="75"/>
      <c r="N123" s="75"/>
      <c r="O123" s="87"/>
      <c r="P123" s="88"/>
      <c r="Q123" s="87"/>
      <c r="R123" s="87"/>
      <c r="S123" s="99"/>
      <c r="T123" s="100"/>
      <c r="U123" s="99"/>
      <c r="V123" s="99"/>
    </row>
    <row r="124" spans="1:22" ht="57.6" x14ac:dyDescent="0.3">
      <c r="A124" s="194" t="s">
        <v>79</v>
      </c>
      <c r="B124" s="195"/>
      <c r="C124" s="46" t="s">
        <v>84</v>
      </c>
      <c r="D124" s="47" t="s">
        <v>92</v>
      </c>
      <c r="E124" s="47" t="s">
        <v>94</v>
      </c>
      <c r="F124" s="47" t="s">
        <v>93</v>
      </c>
      <c r="G124" s="57" t="s">
        <v>120</v>
      </c>
      <c r="H124" s="58" t="s">
        <v>121</v>
      </c>
      <c r="I124" s="58" t="s">
        <v>122</v>
      </c>
      <c r="J124" s="58" t="s">
        <v>123</v>
      </c>
      <c r="K124" s="69" t="s">
        <v>116</v>
      </c>
      <c r="L124" s="70" t="s">
        <v>117</v>
      </c>
      <c r="M124" s="70" t="s">
        <v>118</v>
      </c>
      <c r="N124" s="70" t="s">
        <v>119</v>
      </c>
      <c r="O124" s="81" t="s">
        <v>112</v>
      </c>
      <c r="P124" s="82" t="s">
        <v>113</v>
      </c>
      <c r="Q124" s="82" t="s">
        <v>114</v>
      </c>
      <c r="R124" s="82" t="s">
        <v>115</v>
      </c>
      <c r="S124" s="93" t="s">
        <v>108</v>
      </c>
      <c r="T124" s="94" t="s">
        <v>109</v>
      </c>
      <c r="U124" s="94" t="s">
        <v>110</v>
      </c>
      <c r="V124" s="94" t="s">
        <v>111</v>
      </c>
    </row>
    <row r="125" spans="1:22" x14ac:dyDescent="0.3">
      <c r="A125" s="196" t="s">
        <v>69</v>
      </c>
      <c r="B125" s="196"/>
      <c r="C125" s="48">
        <v>47.051573219076445</v>
      </c>
      <c r="D125" s="49">
        <f t="shared" ref="D125:D130" si="130">C125*1.037</f>
        <v>48.792481428182271</v>
      </c>
      <c r="E125" s="50">
        <f t="shared" ref="E125:E130" si="131">D125*1.033</f>
        <v>50.402633315312279</v>
      </c>
      <c r="F125" s="50">
        <f t="shared" ref="F125:F130" si="132">E125*1.032</f>
        <v>52.015517581402271</v>
      </c>
      <c r="G125" s="59">
        <v>47.051573219076445</v>
      </c>
      <c r="H125" s="60">
        <f t="shared" ref="H125:H130" si="133">G125*1.037</f>
        <v>48.792481428182271</v>
      </c>
      <c r="I125" s="61">
        <f t="shared" ref="I125:I130" si="134">H125*1.033</f>
        <v>50.402633315312279</v>
      </c>
      <c r="J125" s="61">
        <f t="shared" ref="J125:J130" si="135">I125*1.032</f>
        <v>52.015517581402271</v>
      </c>
      <c r="K125" s="71">
        <v>47.051573219076445</v>
      </c>
      <c r="L125" s="72">
        <f t="shared" ref="L125:L130" si="136">K125*1.037</f>
        <v>48.792481428182271</v>
      </c>
      <c r="M125" s="73">
        <f t="shared" ref="M125:M130" si="137">L125*1.033</f>
        <v>50.402633315312279</v>
      </c>
      <c r="N125" s="73">
        <f t="shared" ref="N125:N130" si="138">M125*1.032</f>
        <v>52.015517581402271</v>
      </c>
      <c r="O125" s="83">
        <v>47.051573219076445</v>
      </c>
      <c r="P125" s="84">
        <f t="shared" ref="P125:P130" si="139">O125*1.037</f>
        <v>48.792481428182271</v>
      </c>
      <c r="Q125" s="85">
        <f t="shared" ref="Q125:Q130" si="140">P125*1.033</f>
        <v>50.402633315312279</v>
      </c>
      <c r="R125" s="85">
        <f t="shared" ref="R125:R130" si="141">Q125*1.032</f>
        <v>52.015517581402271</v>
      </c>
      <c r="S125" s="95">
        <v>47.051573219076445</v>
      </c>
      <c r="T125" s="96">
        <f t="shared" ref="T125:T130" si="142">S125*1.037</f>
        <v>48.792481428182271</v>
      </c>
      <c r="U125" s="97">
        <f t="shared" ref="U125:U130" si="143">T125*1.033</f>
        <v>50.402633315312279</v>
      </c>
      <c r="V125" s="97">
        <f t="shared" ref="V125:V130" si="144">U125*1.032</f>
        <v>52.015517581402271</v>
      </c>
    </row>
    <row r="126" spans="1:22" x14ac:dyDescent="0.3">
      <c r="A126" s="196" t="s">
        <v>70</v>
      </c>
      <c r="B126" s="196"/>
      <c r="C126" s="48">
        <v>195.17689631616904</v>
      </c>
      <c r="D126" s="49">
        <f t="shared" si="130"/>
        <v>202.39844147986727</v>
      </c>
      <c r="E126" s="50">
        <f t="shared" si="131"/>
        <v>209.07759004870289</v>
      </c>
      <c r="F126" s="50">
        <f t="shared" si="132"/>
        <v>215.76807293026138</v>
      </c>
      <c r="G126" s="59">
        <v>195.17689631616904</v>
      </c>
      <c r="H126" s="60">
        <f t="shared" si="133"/>
        <v>202.39844147986727</v>
      </c>
      <c r="I126" s="61">
        <f t="shared" si="134"/>
        <v>209.07759004870289</v>
      </c>
      <c r="J126" s="61">
        <f t="shared" si="135"/>
        <v>215.76807293026138</v>
      </c>
      <c r="K126" s="71">
        <v>195.17689631616904</v>
      </c>
      <c r="L126" s="72">
        <f t="shared" si="136"/>
        <v>202.39844147986727</v>
      </c>
      <c r="M126" s="73">
        <f t="shared" si="137"/>
        <v>209.07759004870289</v>
      </c>
      <c r="N126" s="73">
        <f t="shared" si="138"/>
        <v>215.76807293026138</v>
      </c>
      <c r="O126" s="83">
        <v>195.17689631616904</v>
      </c>
      <c r="P126" s="84">
        <f t="shared" si="139"/>
        <v>202.39844147986727</v>
      </c>
      <c r="Q126" s="85">
        <f t="shared" si="140"/>
        <v>209.07759004870289</v>
      </c>
      <c r="R126" s="85">
        <f t="shared" si="141"/>
        <v>215.76807293026138</v>
      </c>
      <c r="S126" s="95">
        <v>195.17689631616904</v>
      </c>
      <c r="T126" s="96">
        <f t="shared" si="142"/>
        <v>202.39844147986727</v>
      </c>
      <c r="U126" s="97">
        <f t="shared" si="143"/>
        <v>209.07759004870289</v>
      </c>
      <c r="V126" s="97">
        <f t="shared" si="144"/>
        <v>215.76807293026138</v>
      </c>
    </row>
    <row r="127" spans="1:22" x14ac:dyDescent="0.3">
      <c r="A127" s="196" t="s">
        <v>71</v>
      </c>
      <c r="B127" s="196"/>
      <c r="C127" s="48">
        <v>195.17689631616904</v>
      </c>
      <c r="D127" s="49">
        <f t="shared" si="130"/>
        <v>202.39844147986727</v>
      </c>
      <c r="E127" s="50">
        <f t="shared" si="131"/>
        <v>209.07759004870289</v>
      </c>
      <c r="F127" s="50">
        <f t="shared" si="132"/>
        <v>215.76807293026138</v>
      </c>
      <c r="G127" s="59">
        <v>195.17689631616904</v>
      </c>
      <c r="H127" s="60">
        <f t="shared" si="133"/>
        <v>202.39844147986727</v>
      </c>
      <c r="I127" s="61">
        <f t="shared" si="134"/>
        <v>209.07759004870289</v>
      </c>
      <c r="J127" s="61">
        <f t="shared" si="135"/>
        <v>215.76807293026138</v>
      </c>
      <c r="K127" s="71">
        <v>195.17689631616904</v>
      </c>
      <c r="L127" s="72">
        <f t="shared" si="136"/>
        <v>202.39844147986727</v>
      </c>
      <c r="M127" s="73">
        <f t="shared" si="137"/>
        <v>209.07759004870289</v>
      </c>
      <c r="N127" s="73">
        <f t="shared" si="138"/>
        <v>215.76807293026138</v>
      </c>
      <c r="O127" s="83">
        <v>195.17689631616904</v>
      </c>
      <c r="P127" s="84">
        <f t="shared" si="139"/>
        <v>202.39844147986727</v>
      </c>
      <c r="Q127" s="85">
        <f t="shared" si="140"/>
        <v>209.07759004870289</v>
      </c>
      <c r="R127" s="85">
        <f t="shared" si="141"/>
        <v>215.76807293026138</v>
      </c>
      <c r="S127" s="95">
        <v>195.17689631616904</v>
      </c>
      <c r="T127" s="96">
        <f t="shared" si="142"/>
        <v>202.39844147986727</v>
      </c>
      <c r="U127" s="97">
        <f t="shared" si="143"/>
        <v>209.07759004870289</v>
      </c>
      <c r="V127" s="97">
        <f t="shared" si="144"/>
        <v>215.76807293026138</v>
      </c>
    </row>
    <row r="128" spans="1:22" x14ac:dyDescent="0.3">
      <c r="A128" s="196" t="s">
        <v>72</v>
      </c>
      <c r="B128" s="196"/>
      <c r="C128" s="48">
        <v>115.01495675774242</v>
      </c>
      <c r="D128" s="49">
        <f t="shared" si="130"/>
        <v>119.27051015777889</v>
      </c>
      <c r="E128" s="50">
        <f t="shared" si="131"/>
        <v>123.20643699298559</v>
      </c>
      <c r="F128" s="50">
        <f t="shared" si="132"/>
        <v>127.14904297676112</v>
      </c>
      <c r="G128" s="59">
        <v>115.01495675774242</v>
      </c>
      <c r="H128" s="60">
        <f t="shared" si="133"/>
        <v>119.27051015777889</v>
      </c>
      <c r="I128" s="61">
        <f t="shared" si="134"/>
        <v>123.20643699298559</v>
      </c>
      <c r="J128" s="61">
        <f t="shared" si="135"/>
        <v>127.14904297676112</v>
      </c>
      <c r="K128" s="71">
        <v>115.01495675774242</v>
      </c>
      <c r="L128" s="72">
        <f t="shared" si="136"/>
        <v>119.27051015777889</v>
      </c>
      <c r="M128" s="73">
        <f t="shared" si="137"/>
        <v>123.20643699298559</v>
      </c>
      <c r="N128" s="73">
        <f t="shared" si="138"/>
        <v>127.14904297676112</v>
      </c>
      <c r="O128" s="83">
        <v>115.01495675774242</v>
      </c>
      <c r="P128" s="84">
        <f t="shared" si="139"/>
        <v>119.27051015777889</v>
      </c>
      <c r="Q128" s="85">
        <f t="shared" si="140"/>
        <v>123.20643699298559</v>
      </c>
      <c r="R128" s="85">
        <f t="shared" si="141"/>
        <v>127.14904297676112</v>
      </c>
      <c r="S128" s="95">
        <v>115.01495675774242</v>
      </c>
      <c r="T128" s="96">
        <f t="shared" si="142"/>
        <v>119.27051015777889</v>
      </c>
      <c r="U128" s="97">
        <f t="shared" si="143"/>
        <v>123.20643699298559</v>
      </c>
      <c r="V128" s="97">
        <f t="shared" si="144"/>
        <v>127.14904297676112</v>
      </c>
    </row>
    <row r="129" spans="1:22" x14ac:dyDescent="0.3">
      <c r="A129" s="196" t="s">
        <v>73</v>
      </c>
      <c r="B129" s="196"/>
      <c r="C129" s="48">
        <v>115.01495675774242</v>
      </c>
      <c r="D129" s="49">
        <f t="shared" si="130"/>
        <v>119.27051015777889</v>
      </c>
      <c r="E129" s="50">
        <f t="shared" si="131"/>
        <v>123.20643699298559</v>
      </c>
      <c r="F129" s="50">
        <f t="shared" si="132"/>
        <v>127.14904297676112</v>
      </c>
      <c r="G129" s="59">
        <v>115.01495675774242</v>
      </c>
      <c r="H129" s="60">
        <f t="shared" si="133"/>
        <v>119.27051015777889</v>
      </c>
      <c r="I129" s="61">
        <f t="shared" si="134"/>
        <v>123.20643699298559</v>
      </c>
      <c r="J129" s="61">
        <f t="shared" si="135"/>
        <v>127.14904297676112</v>
      </c>
      <c r="K129" s="71">
        <v>115.01495675774242</v>
      </c>
      <c r="L129" s="72">
        <f t="shared" si="136"/>
        <v>119.27051015777889</v>
      </c>
      <c r="M129" s="73">
        <f t="shared" si="137"/>
        <v>123.20643699298559</v>
      </c>
      <c r="N129" s="73">
        <f t="shared" si="138"/>
        <v>127.14904297676112</v>
      </c>
      <c r="O129" s="83">
        <v>115.01495675774242</v>
      </c>
      <c r="P129" s="84">
        <f t="shared" si="139"/>
        <v>119.27051015777889</v>
      </c>
      <c r="Q129" s="85">
        <f t="shared" si="140"/>
        <v>123.20643699298559</v>
      </c>
      <c r="R129" s="85">
        <f t="shared" si="141"/>
        <v>127.14904297676112</v>
      </c>
      <c r="S129" s="95">
        <v>115.01495675774242</v>
      </c>
      <c r="T129" s="96">
        <f t="shared" si="142"/>
        <v>119.27051015777889</v>
      </c>
      <c r="U129" s="97">
        <f t="shared" si="143"/>
        <v>123.20643699298559</v>
      </c>
      <c r="V129" s="97">
        <f t="shared" si="144"/>
        <v>127.14904297676112</v>
      </c>
    </row>
    <row r="130" spans="1:22" x14ac:dyDescent="0.3">
      <c r="A130" s="196" t="s">
        <v>74</v>
      </c>
      <c r="B130" s="196"/>
      <c r="C130" s="48">
        <v>115.01495675774242</v>
      </c>
      <c r="D130" s="49">
        <f t="shared" si="130"/>
        <v>119.27051015777889</v>
      </c>
      <c r="E130" s="50">
        <f t="shared" si="131"/>
        <v>123.20643699298559</v>
      </c>
      <c r="F130" s="50">
        <f t="shared" si="132"/>
        <v>127.14904297676112</v>
      </c>
      <c r="G130" s="59">
        <v>115.01495675774242</v>
      </c>
      <c r="H130" s="60">
        <f t="shared" si="133"/>
        <v>119.27051015777889</v>
      </c>
      <c r="I130" s="61">
        <f t="shared" si="134"/>
        <v>123.20643699298559</v>
      </c>
      <c r="J130" s="61">
        <f t="shared" si="135"/>
        <v>127.14904297676112</v>
      </c>
      <c r="K130" s="71">
        <v>115.01495675774242</v>
      </c>
      <c r="L130" s="72">
        <f t="shared" si="136"/>
        <v>119.27051015777889</v>
      </c>
      <c r="M130" s="73">
        <f t="shared" si="137"/>
        <v>123.20643699298559</v>
      </c>
      <c r="N130" s="73">
        <f t="shared" si="138"/>
        <v>127.14904297676112</v>
      </c>
      <c r="O130" s="83">
        <v>115.01495675774242</v>
      </c>
      <c r="P130" s="84">
        <f t="shared" si="139"/>
        <v>119.27051015777889</v>
      </c>
      <c r="Q130" s="85">
        <f t="shared" si="140"/>
        <v>123.20643699298559</v>
      </c>
      <c r="R130" s="85">
        <f t="shared" si="141"/>
        <v>127.14904297676112</v>
      </c>
      <c r="S130" s="95">
        <v>115.01495675774242</v>
      </c>
      <c r="T130" s="96">
        <f t="shared" si="142"/>
        <v>119.27051015777889</v>
      </c>
      <c r="U130" s="97">
        <f t="shared" si="143"/>
        <v>123.20643699298559</v>
      </c>
      <c r="V130" s="97">
        <f t="shared" si="144"/>
        <v>127.14904297676112</v>
      </c>
    </row>
    <row r="131" spans="1:22" x14ac:dyDescent="0.3">
      <c r="A131" s="18"/>
      <c r="B131" s="18"/>
      <c r="C131" s="52"/>
      <c r="D131" s="53"/>
      <c r="E131" s="52"/>
      <c r="F131" s="52"/>
      <c r="G131" s="63"/>
      <c r="H131" s="64"/>
      <c r="I131" s="63"/>
      <c r="J131" s="63"/>
      <c r="K131" s="75"/>
      <c r="L131" s="76"/>
      <c r="M131" s="75"/>
      <c r="N131" s="75"/>
      <c r="O131" s="87"/>
      <c r="P131" s="88"/>
      <c r="Q131" s="87"/>
      <c r="R131" s="87"/>
      <c r="S131" s="99"/>
      <c r="T131" s="100"/>
      <c r="U131" s="99"/>
      <c r="V131" s="99"/>
    </row>
    <row r="132" spans="1:22" x14ac:dyDescent="0.3">
      <c r="A132" s="193" t="s">
        <v>78</v>
      </c>
      <c r="B132" s="193"/>
      <c r="C132" s="52"/>
      <c r="D132" s="53"/>
      <c r="E132" s="52"/>
      <c r="F132" s="52"/>
      <c r="G132" s="63"/>
      <c r="H132" s="64"/>
      <c r="I132" s="63"/>
      <c r="J132" s="63"/>
      <c r="K132" s="75"/>
      <c r="L132" s="76"/>
      <c r="M132" s="75"/>
      <c r="N132" s="75"/>
      <c r="O132" s="87"/>
      <c r="P132" s="88"/>
      <c r="Q132" s="87"/>
      <c r="R132" s="87"/>
      <c r="S132" s="99"/>
      <c r="T132" s="100"/>
      <c r="U132" s="99"/>
      <c r="V132" s="99"/>
    </row>
    <row r="133" spans="1:22" ht="57.6" x14ac:dyDescent="0.3">
      <c r="A133" s="194" t="s">
        <v>79</v>
      </c>
      <c r="B133" s="195"/>
      <c r="C133" s="46" t="s">
        <v>84</v>
      </c>
      <c r="D133" s="47" t="s">
        <v>92</v>
      </c>
      <c r="E133" s="47" t="s">
        <v>94</v>
      </c>
      <c r="F133" s="47" t="s">
        <v>93</v>
      </c>
      <c r="G133" s="57" t="s">
        <v>120</v>
      </c>
      <c r="H133" s="58" t="s">
        <v>121</v>
      </c>
      <c r="I133" s="58" t="s">
        <v>122</v>
      </c>
      <c r="J133" s="58" t="s">
        <v>123</v>
      </c>
      <c r="K133" s="69" t="s">
        <v>116</v>
      </c>
      <c r="L133" s="70" t="s">
        <v>117</v>
      </c>
      <c r="M133" s="70" t="s">
        <v>118</v>
      </c>
      <c r="N133" s="70" t="s">
        <v>119</v>
      </c>
      <c r="O133" s="81" t="s">
        <v>112</v>
      </c>
      <c r="P133" s="82" t="s">
        <v>113</v>
      </c>
      <c r="Q133" s="82" t="s">
        <v>114</v>
      </c>
      <c r="R133" s="82" t="s">
        <v>115</v>
      </c>
      <c r="S133" s="93" t="s">
        <v>108</v>
      </c>
      <c r="T133" s="94" t="s">
        <v>109</v>
      </c>
      <c r="U133" s="94" t="s">
        <v>110</v>
      </c>
      <c r="V133" s="94" t="s">
        <v>111</v>
      </c>
    </row>
    <row r="134" spans="1:22" x14ac:dyDescent="0.3">
      <c r="A134" s="196" t="s">
        <v>68</v>
      </c>
      <c r="B134" s="196"/>
      <c r="C134" s="56">
        <v>348.53017199315894</v>
      </c>
      <c r="D134" s="49">
        <f>C134*1.037</f>
        <v>361.4257883569058</v>
      </c>
      <c r="E134" s="50">
        <f t="shared" ref="E134:E136" si="145">D134*1.033</f>
        <v>373.35283937268366</v>
      </c>
      <c r="F134" s="50">
        <f t="shared" ref="F134:F136" si="146">E134*1.032</f>
        <v>385.30013023260955</v>
      </c>
      <c r="G134" s="68">
        <v>348.53017199315894</v>
      </c>
      <c r="H134" s="60">
        <f>G134*1.037</f>
        <v>361.4257883569058</v>
      </c>
      <c r="I134" s="61">
        <f t="shared" ref="I134:I136" si="147">H134*1.033</f>
        <v>373.35283937268366</v>
      </c>
      <c r="J134" s="61">
        <f t="shared" ref="J134:J136" si="148">I134*1.032</f>
        <v>385.30013023260955</v>
      </c>
      <c r="K134" s="80">
        <v>348.53017199315894</v>
      </c>
      <c r="L134" s="72">
        <f>K134*1.037</f>
        <v>361.4257883569058</v>
      </c>
      <c r="M134" s="73">
        <f t="shared" ref="M134:M136" si="149">L134*1.033</f>
        <v>373.35283937268366</v>
      </c>
      <c r="N134" s="73">
        <f t="shared" ref="N134:N136" si="150">M134*1.032</f>
        <v>385.30013023260955</v>
      </c>
      <c r="O134" s="92">
        <v>348.53017199315894</v>
      </c>
      <c r="P134" s="84">
        <f>O134*1.037</f>
        <v>361.4257883569058</v>
      </c>
      <c r="Q134" s="85">
        <f t="shared" ref="Q134:Q136" si="151">P134*1.033</f>
        <v>373.35283937268366</v>
      </c>
      <c r="R134" s="85">
        <f t="shared" ref="R134:R136" si="152">Q134*1.032</f>
        <v>385.30013023260955</v>
      </c>
      <c r="S134" s="104">
        <v>348.53017199315894</v>
      </c>
      <c r="T134" s="96">
        <f>S134*1.037</f>
        <v>361.4257883569058</v>
      </c>
      <c r="U134" s="97">
        <f t="shared" ref="U134:U136" si="153">T134*1.033</f>
        <v>373.35283937268366</v>
      </c>
      <c r="V134" s="97">
        <f t="shared" ref="V134:V136" si="154">U134*1.032</f>
        <v>385.30013023260955</v>
      </c>
    </row>
    <row r="135" spans="1:22" x14ac:dyDescent="0.3">
      <c r="A135" s="196" t="s">
        <v>75</v>
      </c>
      <c r="B135" s="196"/>
      <c r="C135" s="48">
        <v>1549.2166145095912</v>
      </c>
      <c r="D135" s="49">
        <f>C135*1.037</f>
        <v>1606.5376292464459</v>
      </c>
      <c r="E135" s="50">
        <f t="shared" si="145"/>
        <v>1659.5533710115785</v>
      </c>
      <c r="F135" s="50">
        <f t="shared" si="146"/>
        <v>1712.6590788839492</v>
      </c>
      <c r="G135" s="59">
        <v>1549.2166145095912</v>
      </c>
      <c r="H135" s="60">
        <f>G135*1.037</f>
        <v>1606.5376292464459</v>
      </c>
      <c r="I135" s="61">
        <f t="shared" si="147"/>
        <v>1659.5533710115785</v>
      </c>
      <c r="J135" s="61">
        <f t="shared" si="148"/>
        <v>1712.6590788839492</v>
      </c>
      <c r="K135" s="71">
        <v>1549.2166145095912</v>
      </c>
      <c r="L135" s="72">
        <f>K135*1.037</f>
        <v>1606.5376292464459</v>
      </c>
      <c r="M135" s="73">
        <f t="shared" si="149"/>
        <v>1659.5533710115785</v>
      </c>
      <c r="N135" s="73">
        <f t="shared" si="150"/>
        <v>1712.6590788839492</v>
      </c>
      <c r="O135" s="83">
        <v>1549.2166145095912</v>
      </c>
      <c r="P135" s="84">
        <f>O135*1.037</f>
        <v>1606.5376292464459</v>
      </c>
      <c r="Q135" s="85">
        <f t="shared" si="151"/>
        <v>1659.5533710115785</v>
      </c>
      <c r="R135" s="85">
        <f t="shared" si="152"/>
        <v>1712.6590788839492</v>
      </c>
      <c r="S135" s="95">
        <v>1549.2166145095912</v>
      </c>
      <c r="T135" s="96">
        <f>S135*1.037</f>
        <v>1606.5376292464459</v>
      </c>
      <c r="U135" s="97">
        <f t="shared" si="153"/>
        <v>1659.5533710115785</v>
      </c>
      <c r="V135" s="97">
        <f t="shared" si="154"/>
        <v>1712.6590788839492</v>
      </c>
    </row>
    <row r="136" spans="1:22" x14ac:dyDescent="0.3">
      <c r="A136" s="196" t="s">
        <v>76</v>
      </c>
      <c r="B136" s="196"/>
      <c r="C136" s="48">
        <v>1549.2166145095912</v>
      </c>
      <c r="D136" s="49">
        <f>C136*1.037</f>
        <v>1606.5376292464459</v>
      </c>
      <c r="E136" s="50">
        <f t="shared" si="145"/>
        <v>1659.5533710115785</v>
      </c>
      <c r="F136" s="50">
        <f t="shared" si="146"/>
        <v>1712.6590788839492</v>
      </c>
      <c r="G136" s="59">
        <v>1549.2166145095912</v>
      </c>
      <c r="H136" s="60">
        <f>G136*1.037</f>
        <v>1606.5376292464459</v>
      </c>
      <c r="I136" s="61">
        <f t="shared" si="147"/>
        <v>1659.5533710115785</v>
      </c>
      <c r="J136" s="61">
        <f t="shared" si="148"/>
        <v>1712.6590788839492</v>
      </c>
      <c r="K136" s="71">
        <v>1549.2166145095912</v>
      </c>
      <c r="L136" s="72">
        <f>K136*1.037</f>
        <v>1606.5376292464459</v>
      </c>
      <c r="M136" s="73">
        <f t="shared" si="149"/>
        <v>1659.5533710115785</v>
      </c>
      <c r="N136" s="73">
        <f t="shared" si="150"/>
        <v>1712.6590788839492</v>
      </c>
      <c r="O136" s="83">
        <v>1549.2166145095912</v>
      </c>
      <c r="P136" s="84">
        <f>O136*1.037</f>
        <v>1606.5376292464459</v>
      </c>
      <c r="Q136" s="85">
        <f t="shared" si="151"/>
        <v>1659.5533710115785</v>
      </c>
      <c r="R136" s="85">
        <f t="shared" si="152"/>
        <v>1712.6590788839492</v>
      </c>
      <c r="S136" s="95">
        <v>1549.2166145095912</v>
      </c>
      <c r="T136" s="96">
        <f>S136*1.037</f>
        <v>1606.5376292464459</v>
      </c>
      <c r="U136" s="97">
        <f t="shared" si="153"/>
        <v>1659.5533710115785</v>
      </c>
      <c r="V136" s="97">
        <f t="shared" si="154"/>
        <v>1712.6590788839492</v>
      </c>
    </row>
    <row r="137" spans="1:22" x14ac:dyDescent="0.3">
      <c r="B137" s="25" t="s">
        <v>83</v>
      </c>
      <c r="G137" s="35"/>
      <c r="H137" s="36"/>
      <c r="I137" s="35"/>
      <c r="J137" s="35"/>
      <c r="K137" s="35"/>
      <c r="L137" s="36"/>
      <c r="M137" s="35"/>
      <c r="N137" s="35"/>
      <c r="O137" s="35"/>
      <c r="P137" s="36"/>
      <c r="Q137" s="35"/>
      <c r="R137" s="35"/>
      <c r="S137" s="35"/>
      <c r="T137" s="36"/>
      <c r="U137" s="35"/>
      <c r="V137" s="35"/>
    </row>
    <row r="138" spans="1:22" x14ac:dyDescent="0.3">
      <c r="G138" s="35"/>
      <c r="H138" s="36"/>
      <c r="I138" s="35"/>
      <c r="J138" s="35"/>
      <c r="K138" s="35"/>
      <c r="L138" s="36"/>
      <c r="M138" s="35"/>
      <c r="N138" s="35"/>
      <c r="O138" s="35"/>
      <c r="P138" s="36"/>
      <c r="Q138" s="35"/>
      <c r="R138" s="35"/>
      <c r="S138" s="35"/>
      <c r="T138" s="36"/>
      <c r="U138" s="35"/>
      <c r="V138" s="35"/>
    </row>
    <row r="139" spans="1:22" x14ac:dyDescent="0.3">
      <c r="G139" s="35"/>
      <c r="H139" s="36"/>
      <c r="I139" s="35"/>
      <c r="J139" s="35"/>
      <c r="K139" s="35"/>
      <c r="L139" s="36"/>
      <c r="M139" s="35"/>
      <c r="N139" s="35"/>
      <c r="O139" s="35"/>
      <c r="P139" s="36"/>
      <c r="Q139" s="35"/>
      <c r="R139" s="35"/>
      <c r="S139" s="35"/>
      <c r="T139" s="36"/>
      <c r="U139" s="35"/>
      <c r="V139" s="35"/>
    </row>
    <row r="140" spans="1:22" x14ac:dyDescent="0.3">
      <c r="G140" s="35"/>
      <c r="H140" s="36"/>
      <c r="I140" s="35"/>
      <c r="J140" s="35"/>
      <c r="K140" s="35"/>
      <c r="L140" s="36"/>
      <c r="M140" s="35"/>
      <c r="N140" s="35"/>
      <c r="O140" s="35"/>
      <c r="P140" s="36"/>
      <c r="Q140" s="35"/>
      <c r="R140" s="35"/>
      <c r="S140" s="35"/>
      <c r="T140" s="36"/>
      <c r="U140" s="35"/>
      <c r="V140" s="35"/>
    </row>
    <row r="141" spans="1:22" x14ac:dyDescent="0.3">
      <c r="G141" s="35"/>
      <c r="H141" s="36"/>
      <c r="I141" s="35"/>
      <c r="J141" s="35"/>
      <c r="K141" s="35"/>
      <c r="L141" s="36"/>
      <c r="M141" s="35"/>
      <c r="N141" s="35"/>
      <c r="O141" s="35"/>
      <c r="P141" s="36"/>
      <c r="Q141" s="35"/>
      <c r="R141" s="35"/>
      <c r="S141" s="35"/>
      <c r="T141" s="36"/>
      <c r="U141" s="35"/>
      <c r="V141" s="35"/>
    </row>
    <row r="142" spans="1:22" x14ac:dyDescent="0.3">
      <c r="G142" s="35"/>
      <c r="H142" s="36"/>
      <c r="I142" s="35"/>
      <c r="J142" s="35"/>
      <c r="K142" s="35"/>
      <c r="L142" s="36"/>
      <c r="M142" s="35"/>
      <c r="N142" s="35"/>
      <c r="O142" s="35"/>
      <c r="P142" s="36"/>
      <c r="Q142" s="35"/>
      <c r="R142" s="35"/>
      <c r="S142" s="35"/>
      <c r="T142" s="36"/>
      <c r="U142" s="35"/>
      <c r="V142" s="35"/>
    </row>
    <row r="143" spans="1:22" x14ac:dyDescent="0.3">
      <c r="G143" s="35"/>
      <c r="H143" s="36"/>
      <c r="I143" s="35"/>
      <c r="J143" s="35"/>
      <c r="K143" s="35"/>
      <c r="L143" s="36"/>
      <c r="M143" s="35"/>
      <c r="N143" s="35"/>
      <c r="O143" s="35"/>
      <c r="P143" s="36"/>
      <c r="Q143" s="35"/>
      <c r="R143" s="35"/>
      <c r="S143" s="35"/>
      <c r="T143" s="36"/>
      <c r="U143" s="35"/>
      <c r="V143" s="35"/>
    </row>
    <row r="144" spans="1:22" x14ac:dyDescent="0.3">
      <c r="G144" s="35"/>
      <c r="H144" s="36"/>
      <c r="I144" s="35"/>
      <c r="J144" s="35"/>
      <c r="K144" s="35"/>
      <c r="L144" s="36"/>
      <c r="M144" s="35"/>
      <c r="N144" s="35"/>
      <c r="O144" s="35"/>
      <c r="P144" s="36"/>
      <c r="Q144" s="35"/>
      <c r="R144" s="35"/>
      <c r="S144" s="35"/>
      <c r="T144" s="36"/>
      <c r="U144" s="35"/>
      <c r="V144" s="35"/>
    </row>
    <row r="145" spans="7:14" x14ac:dyDescent="0.3">
      <c r="G145" s="35"/>
      <c r="H145" s="36"/>
      <c r="I145" s="35"/>
      <c r="J145" s="35"/>
      <c r="K145" s="35"/>
      <c r="L145" s="36"/>
      <c r="M145" s="35"/>
      <c r="N145" s="35"/>
    </row>
    <row r="146" spans="7:14" x14ac:dyDescent="0.3">
      <c r="G146" s="35"/>
      <c r="H146" s="36"/>
      <c r="I146" s="35"/>
      <c r="J146" s="35"/>
      <c r="K146" s="35"/>
      <c r="L146" s="36"/>
      <c r="M146" s="35"/>
      <c r="N146" s="35"/>
    </row>
    <row r="147" spans="7:14" x14ac:dyDescent="0.3">
      <c r="G147" s="35"/>
      <c r="H147" s="36"/>
      <c r="I147" s="35"/>
      <c r="J147" s="35"/>
    </row>
    <row r="148" spans="7:14" x14ac:dyDescent="0.3">
      <c r="G148" s="35"/>
      <c r="H148" s="36"/>
      <c r="I148" s="35"/>
      <c r="J148" s="35"/>
    </row>
    <row r="149" spans="7:14" x14ac:dyDescent="0.3">
      <c r="G149" s="35"/>
      <c r="H149" s="36"/>
      <c r="I149" s="35"/>
      <c r="J149" s="35"/>
    </row>
  </sheetData>
  <mergeCells count="118">
    <mergeCell ref="A12:B12"/>
    <mergeCell ref="A13:B13"/>
    <mergeCell ref="A14:B14"/>
    <mergeCell ref="A16:B16"/>
    <mergeCell ref="A17:B17"/>
    <mergeCell ref="A18:B18"/>
    <mergeCell ref="A6:B6"/>
    <mergeCell ref="A7:B7"/>
    <mergeCell ref="A8:B8"/>
    <mergeCell ref="A9:B9"/>
    <mergeCell ref="A10:B10"/>
    <mergeCell ref="A11:B11"/>
    <mergeCell ref="A26:B26"/>
    <mergeCell ref="A27:B27"/>
    <mergeCell ref="A28:B28"/>
    <mergeCell ref="A29:B29"/>
    <mergeCell ref="A30:B30"/>
    <mergeCell ref="A31:B31"/>
    <mergeCell ref="A19:B19"/>
    <mergeCell ref="A20:B20"/>
    <mergeCell ref="A21:B21"/>
    <mergeCell ref="A23:B23"/>
    <mergeCell ref="A24:B24"/>
    <mergeCell ref="A25:B25"/>
    <mergeCell ref="A39:B39"/>
    <mergeCell ref="A40:B40"/>
    <mergeCell ref="A41:B41"/>
    <mergeCell ref="A42:B42"/>
    <mergeCell ref="A43:B43"/>
    <mergeCell ref="A44:B44"/>
    <mergeCell ref="A32:B32"/>
    <mergeCell ref="A33:B33"/>
    <mergeCell ref="A34:B34"/>
    <mergeCell ref="A35:B35"/>
    <mergeCell ref="A36:B36"/>
    <mergeCell ref="A38:B38"/>
    <mergeCell ref="A52:B52"/>
    <mergeCell ref="A53:B53"/>
    <mergeCell ref="A54:B54"/>
    <mergeCell ref="A55:B55"/>
    <mergeCell ref="A56:B56"/>
    <mergeCell ref="A57:B57"/>
    <mergeCell ref="A45:B45"/>
    <mergeCell ref="A46:B46"/>
    <mergeCell ref="A47:B47"/>
    <mergeCell ref="A48:B48"/>
    <mergeCell ref="A49:B49"/>
    <mergeCell ref="A50:B50"/>
    <mergeCell ref="A66:B66"/>
    <mergeCell ref="A67:B67"/>
    <mergeCell ref="A68:B68"/>
    <mergeCell ref="A69:B69"/>
    <mergeCell ref="A70:B70"/>
    <mergeCell ref="A71:B71"/>
    <mergeCell ref="A58:B58"/>
    <mergeCell ref="A59:B59"/>
    <mergeCell ref="A60:B60"/>
    <mergeCell ref="A61:B61"/>
    <mergeCell ref="A62:B62"/>
    <mergeCell ref="A63:B63"/>
    <mergeCell ref="A78:B78"/>
    <mergeCell ref="A79:B79"/>
    <mergeCell ref="A80:B80"/>
    <mergeCell ref="A82:B82"/>
    <mergeCell ref="A84:B84"/>
    <mergeCell ref="A85:B85"/>
    <mergeCell ref="A72:B72"/>
    <mergeCell ref="A73:B73"/>
    <mergeCell ref="A74:B74"/>
    <mergeCell ref="A75:B75"/>
    <mergeCell ref="A76:B76"/>
    <mergeCell ref="A77:B77"/>
    <mergeCell ref="A93:B93"/>
    <mergeCell ref="A94:B94"/>
    <mergeCell ref="A95:B95"/>
    <mergeCell ref="A97:B97"/>
    <mergeCell ref="A98:B98"/>
    <mergeCell ref="A99:B99"/>
    <mergeCell ref="A86:B86"/>
    <mergeCell ref="A87:B87"/>
    <mergeCell ref="A88:B88"/>
    <mergeCell ref="A89:B89"/>
    <mergeCell ref="A91:B91"/>
    <mergeCell ref="A92:B92"/>
    <mergeCell ref="A113:B113"/>
    <mergeCell ref="A115:B115"/>
    <mergeCell ref="A116:B116"/>
    <mergeCell ref="A117:B117"/>
    <mergeCell ref="A103:B104"/>
    <mergeCell ref="A105:B105"/>
    <mergeCell ref="A106:B106"/>
    <mergeCell ref="A107:B107"/>
    <mergeCell ref="A108:B108"/>
    <mergeCell ref="A109:B109"/>
    <mergeCell ref="G6:J7"/>
    <mergeCell ref="K6:N7"/>
    <mergeCell ref="O6:R7"/>
    <mergeCell ref="S6:V7"/>
    <mergeCell ref="A132:B132"/>
    <mergeCell ref="A133:B133"/>
    <mergeCell ref="A134:B134"/>
    <mergeCell ref="A135:B135"/>
    <mergeCell ref="A136:B136"/>
    <mergeCell ref="C6:F7"/>
    <mergeCell ref="A125:B125"/>
    <mergeCell ref="A126:B126"/>
    <mergeCell ref="A127:B127"/>
    <mergeCell ref="A128:B128"/>
    <mergeCell ref="A129:B129"/>
    <mergeCell ref="A130:B130"/>
    <mergeCell ref="A118:B118"/>
    <mergeCell ref="A119:B119"/>
    <mergeCell ref="A120:B120"/>
    <mergeCell ref="A121:B121"/>
    <mergeCell ref="A123:B123"/>
    <mergeCell ref="A124:B124"/>
    <mergeCell ref="A111:B111"/>
    <mergeCell ref="A112:B112"/>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A356A-2109-48CA-8386-AA816E59887A}">
  <sheetPr>
    <pageSetUpPr fitToPage="1"/>
  </sheetPr>
  <dimension ref="A4:G137"/>
  <sheetViews>
    <sheetView topLeftCell="A12" workbookViewId="0">
      <selection activeCell="G68" sqref="G68"/>
    </sheetView>
  </sheetViews>
  <sheetFormatPr defaultRowHeight="14.4" x14ac:dyDescent="0.3"/>
  <cols>
    <col min="1" max="1" width="10.33203125" customWidth="1"/>
    <col min="2" max="2" width="78.5546875" customWidth="1"/>
    <col min="3" max="3" width="17" customWidth="1"/>
    <col min="4" max="4" width="13.6640625" style="21" customWidth="1"/>
    <col min="5" max="5" width="12.88671875" customWidth="1"/>
    <col min="6" max="6" width="18.77734375" customWidth="1"/>
    <col min="7" max="7" width="66.44140625" customWidth="1"/>
    <col min="8" max="8" width="11.21875" customWidth="1"/>
    <col min="10" max="10" width="10.5546875" customWidth="1"/>
    <col min="12" max="12" width="11.6640625" customWidth="1"/>
  </cols>
  <sheetData>
    <row r="4" spans="1:7" x14ac:dyDescent="0.3">
      <c r="A4" s="5"/>
      <c r="B4" s="5"/>
      <c r="C4" s="105">
        <v>4.2999999999999997E-2</v>
      </c>
      <c r="D4" s="106">
        <v>3.6999999999999998E-2</v>
      </c>
      <c r="E4" s="105">
        <v>3.3000000000000002E-2</v>
      </c>
      <c r="F4" s="105">
        <v>3.2000000000000001E-2</v>
      </c>
      <c r="G4" s="10"/>
    </row>
    <row r="5" spans="1:7" ht="15" thickBot="1" x14ac:dyDescent="0.35">
      <c r="A5" s="5"/>
      <c r="B5" s="5"/>
      <c r="C5" s="26"/>
      <c r="D5" s="27"/>
      <c r="E5" s="26"/>
      <c r="F5" s="26"/>
      <c r="G5" s="10"/>
    </row>
    <row r="6" spans="1:7" ht="15" thickBot="1" x14ac:dyDescent="0.35">
      <c r="A6" s="235" t="s">
        <v>96</v>
      </c>
      <c r="B6" s="236"/>
      <c r="C6" s="24"/>
      <c r="D6" s="24"/>
    </row>
    <row r="7" spans="1:7" x14ac:dyDescent="0.3">
      <c r="A7" s="237" t="s">
        <v>35</v>
      </c>
      <c r="B7" s="238"/>
    </row>
    <row r="8" spans="1:7" ht="57.6" x14ac:dyDescent="0.3">
      <c r="A8" s="231" t="s">
        <v>95</v>
      </c>
      <c r="B8" s="231"/>
      <c r="C8" s="14" t="s">
        <v>84</v>
      </c>
      <c r="D8" s="30" t="s">
        <v>284</v>
      </c>
      <c r="E8" s="30" t="s">
        <v>285</v>
      </c>
      <c r="F8" s="30" t="s">
        <v>286</v>
      </c>
    </row>
    <row r="9" spans="1:7" x14ac:dyDescent="0.3">
      <c r="A9" s="239"/>
      <c r="B9" s="239"/>
      <c r="C9" s="16">
        <v>8943.4649855800017</v>
      </c>
      <c r="D9" s="22">
        <f>C9*3.7/100+C9</f>
        <v>9274.3731900464609</v>
      </c>
      <c r="E9" s="28">
        <f>D9*1.033</f>
        <v>9580.4275053179936</v>
      </c>
      <c r="F9" s="28">
        <f>E9*1.032</f>
        <v>9887.0011854881704</v>
      </c>
    </row>
    <row r="10" spans="1:7" x14ac:dyDescent="0.3">
      <c r="A10" s="223" t="s">
        <v>3</v>
      </c>
      <c r="B10" s="223"/>
      <c r="C10" s="16">
        <v>16215.1647493</v>
      </c>
      <c r="D10" s="22">
        <f>C10*3.7/100+C10</f>
        <v>16815.1258450241</v>
      </c>
      <c r="E10" s="28">
        <f t="shared" ref="E10:E13" si="0">D10*1.033</f>
        <v>17370.024997909895</v>
      </c>
      <c r="F10" s="28">
        <f t="shared" ref="F10:F13" si="1">E10*1.032</f>
        <v>17925.865797843013</v>
      </c>
    </row>
    <row r="11" spans="1:7" x14ac:dyDescent="0.3">
      <c r="A11" s="223" t="s">
        <v>4</v>
      </c>
      <c r="B11" s="223"/>
      <c r="C11" s="16">
        <v>19586.8617032</v>
      </c>
      <c r="D11" s="22">
        <f>C11*3.7/100+C11</f>
        <v>20311.575586218401</v>
      </c>
      <c r="E11" s="28">
        <f t="shared" si="0"/>
        <v>20981.857580563606</v>
      </c>
      <c r="F11" s="28">
        <f t="shared" si="1"/>
        <v>21653.277023141643</v>
      </c>
    </row>
    <row r="12" spans="1:7" x14ac:dyDescent="0.3">
      <c r="A12" s="223" t="s">
        <v>5</v>
      </c>
      <c r="B12" s="223"/>
      <c r="C12" s="16">
        <v>28167.541598759999</v>
      </c>
      <c r="D12" s="22">
        <f>C12*3.7/100+C12</f>
        <v>29209.740637914118</v>
      </c>
      <c r="E12" s="28">
        <f t="shared" si="0"/>
        <v>30173.662078965281</v>
      </c>
      <c r="F12" s="28">
        <f t="shared" si="1"/>
        <v>31139.219265492171</v>
      </c>
    </row>
    <row r="13" spans="1:7" x14ac:dyDescent="0.3">
      <c r="A13" s="223" t="s">
        <v>10</v>
      </c>
      <c r="B13" s="223"/>
      <c r="C13" s="16">
        <v>33862.611649999999</v>
      </c>
      <c r="D13" s="22">
        <f>C13*3.7/100+C13</f>
        <v>35115.528281049999</v>
      </c>
      <c r="E13" s="28">
        <f t="shared" si="0"/>
        <v>36274.340714324644</v>
      </c>
      <c r="F13" s="28">
        <f t="shared" si="1"/>
        <v>37435.119617183031</v>
      </c>
    </row>
    <row r="14" spans="1:7" ht="28.8" x14ac:dyDescent="0.3">
      <c r="A14" s="223" t="s">
        <v>11</v>
      </c>
      <c r="B14" s="223"/>
      <c r="C14" s="29" t="s">
        <v>12</v>
      </c>
      <c r="D14" s="29" t="s">
        <v>12</v>
      </c>
      <c r="E14" s="29" t="s">
        <v>12</v>
      </c>
      <c r="F14" s="29" t="s">
        <v>12</v>
      </c>
    </row>
    <row r="15" spans="1:7" ht="15" thickBot="1" x14ac:dyDescent="0.35">
      <c r="A15" s="12"/>
      <c r="B15" s="5"/>
    </row>
    <row r="16" spans="1:7" x14ac:dyDescent="0.3">
      <c r="A16" s="235" t="s">
        <v>36</v>
      </c>
      <c r="B16" s="236"/>
    </row>
    <row r="17" spans="1:6" ht="57.6" x14ac:dyDescent="0.3">
      <c r="A17" s="231" t="s">
        <v>95</v>
      </c>
      <c r="B17" s="231"/>
      <c r="C17" s="14" t="s">
        <v>84</v>
      </c>
      <c r="D17" s="30" t="s">
        <v>284</v>
      </c>
      <c r="E17" s="30" t="s">
        <v>285</v>
      </c>
      <c r="F17" s="30" t="s">
        <v>286</v>
      </c>
    </row>
    <row r="18" spans="1:6" x14ac:dyDescent="0.3">
      <c r="A18" s="234" t="s">
        <v>7</v>
      </c>
      <c r="B18" s="234"/>
      <c r="C18" s="16">
        <v>641.37788062000004</v>
      </c>
      <c r="D18" s="22">
        <f>C18*3.7/100+C18</f>
        <v>665.10886220294003</v>
      </c>
      <c r="E18" s="28">
        <f t="shared" ref="E18:E21" si="2">D18*1.033</f>
        <v>687.057454655637</v>
      </c>
      <c r="F18" s="28">
        <f t="shared" ref="F18:F21" si="3">E18*1.032</f>
        <v>709.04329320461738</v>
      </c>
    </row>
    <row r="19" spans="1:6" x14ac:dyDescent="0.3">
      <c r="A19" s="223" t="s">
        <v>8</v>
      </c>
      <c r="B19" s="223"/>
      <c r="C19" s="16">
        <v>2496.0333991999996</v>
      </c>
      <c r="D19" s="22">
        <f>C19*3.7/100+C19</f>
        <v>2588.3866349703994</v>
      </c>
      <c r="E19" s="28">
        <f t="shared" si="2"/>
        <v>2673.8033939244224</v>
      </c>
      <c r="F19" s="28">
        <f t="shared" si="3"/>
        <v>2759.3651025300042</v>
      </c>
    </row>
    <row r="20" spans="1:6" x14ac:dyDescent="0.3">
      <c r="A20" s="223" t="s">
        <v>9</v>
      </c>
      <c r="B20" s="223"/>
      <c r="C20" s="16">
        <v>3343.332938</v>
      </c>
      <c r="D20" s="22">
        <f>C20*3.7/100+C20</f>
        <v>3467.0362567060001</v>
      </c>
      <c r="E20" s="28">
        <f t="shared" si="2"/>
        <v>3581.4484531772978</v>
      </c>
      <c r="F20" s="28">
        <f t="shared" si="3"/>
        <v>3696.0548036789714</v>
      </c>
    </row>
    <row r="21" spans="1:6" x14ac:dyDescent="0.3">
      <c r="A21" s="223" t="s">
        <v>10</v>
      </c>
      <c r="B21" s="223"/>
      <c r="C21" s="16">
        <v>6638.3867</v>
      </c>
      <c r="D21" s="22">
        <f>C21*3.7/100+C21</f>
        <v>6884.0070078999997</v>
      </c>
      <c r="E21" s="28">
        <f t="shared" si="2"/>
        <v>7111.1792391606996</v>
      </c>
      <c r="F21" s="28">
        <f t="shared" si="3"/>
        <v>7338.7369748138426</v>
      </c>
    </row>
    <row r="22" spans="1:6" ht="15" thickBot="1" x14ac:dyDescent="0.35">
      <c r="A22" s="6"/>
      <c r="B22" s="6"/>
    </row>
    <row r="23" spans="1:6" x14ac:dyDescent="0.3">
      <c r="A23" s="229" t="s">
        <v>37</v>
      </c>
      <c r="B23" s="230"/>
    </row>
    <row r="24" spans="1:6" ht="57.6" x14ac:dyDescent="0.3">
      <c r="A24" s="231" t="s">
        <v>6</v>
      </c>
      <c r="B24" s="231"/>
      <c r="C24" s="14" t="s">
        <v>84</v>
      </c>
      <c r="D24" s="30" t="s">
        <v>284</v>
      </c>
      <c r="E24" s="30" t="s">
        <v>285</v>
      </c>
      <c r="F24" s="30" t="s">
        <v>286</v>
      </c>
    </row>
    <row r="25" spans="1:6" x14ac:dyDescent="0.3">
      <c r="A25" s="223" t="s">
        <v>13</v>
      </c>
      <c r="B25" s="223"/>
      <c r="C25" s="16">
        <v>797.93408134000003</v>
      </c>
      <c r="D25" s="22">
        <f t="shared" ref="D25:D33" si="4">C25*3.7/100+C25</f>
        <v>827.45764234958006</v>
      </c>
      <c r="E25" s="28">
        <f t="shared" ref="E25:E33" si="5">D25*1.033</f>
        <v>854.76374454711618</v>
      </c>
      <c r="F25" s="28">
        <f t="shared" ref="F25:F33" si="6">E25*1.032</f>
        <v>882.11618437262393</v>
      </c>
    </row>
    <row r="26" spans="1:6" x14ac:dyDescent="0.3">
      <c r="A26" s="223" t="s">
        <v>14</v>
      </c>
      <c r="B26" s="223"/>
      <c r="C26" s="16">
        <v>311.76277901999998</v>
      </c>
      <c r="D26" s="22">
        <f t="shared" si="4"/>
        <v>323.29800184374</v>
      </c>
      <c r="E26" s="28">
        <f t="shared" si="5"/>
        <v>333.96683590458338</v>
      </c>
      <c r="F26" s="28">
        <f t="shared" si="6"/>
        <v>344.65377465353004</v>
      </c>
    </row>
    <row r="27" spans="1:6" x14ac:dyDescent="0.3">
      <c r="A27" s="223" t="s">
        <v>15</v>
      </c>
      <c r="B27" s="223"/>
      <c r="C27" s="16">
        <v>11313.017916199999</v>
      </c>
      <c r="D27" s="22">
        <f t="shared" si="4"/>
        <v>11731.599579099398</v>
      </c>
      <c r="E27" s="28">
        <f t="shared" si="5"/>
        <v>12118.742365209677</v>
      </c>
      <c r="F27" s="28">
        <f t="shared" si="6"/>
        <v>12506.542120896387</v>
      </c>
    </row>
    <row r="28" spans="1:6" x14ac:dyDescent="0.3">
      <c r="A28" s="223" t="s">
        <v>16</v>
      </c>
      <c r="B28" s="223"/>
      <c r="C28" s="16">
        <v>65232.408652400001</v>
      </c>
      <c r="D28" s="22">
        <f t="shared" si="4"/>
        <v>67646.007772538796</v>
      </c>
      <c r="E28" s="28">
        <f t="shared" si="5"/>
        <v>69878.326029032571</v>
      </c>
      <c r="F28" s="28">
        <f t="shared" si="6"/>
        <v>72114.432461961609</v>
      </c>
    </row>
    <row r="29" spans="1:6" x14ac:dyDescent="0.3">
      <c r="A29" s="223" t="s">
        <v>17</v>
      </c>
      <c r="B29" s="223"/>
      <c r="C29" s="16">
        <v>8448.8557999999994</v>
      </c>
      <c r="D29" s="22">
        <f t="shared" si="4"/>
        <v>8761.4634645999995</v>
      </c>
      <c r="E29" s="28">
        <f t="shared" si="5"/>
        <v>9050.5917589317996</v>
      </c>
      <c r="F29" s="28">
        <f t="shared" si="6"/>
        <v>9340.2106952176182</v>
      </c>
    </row>
    <row r="30" spans="1:6" x14ac:dyDescent="0.3">
      <c r="A30" s="223" t="s">
        <v>19</v>
      </c>
      <c r="B30" s="223"/>
      <c r="C30" s="16">
        <v>1118.8699038000002</v>
      </c>
      <c r="D30" s="22">
        <f t="shared" si="4"/>
        <v>1160.2680902406003</v>
      </c>
      <c r="E30" s="28">
        <f t="shared" si="5"/>
        <v>1198.55693721854</v>
      </c>
      <c r="F30" s="28">
        <f t="shared" si="6"/>
        <v>1236.9107592095334</v>
      </c>
    </row>
    <row r="31" spans="1:6" x14ac:dyDescent="0.3">
      <c r="A31" s="223" t="s">
        <v>18</v>
      </c>
      <c r="B31" s="223"/>
      <c r="C31" s="16">
        <v>1056.1069749999999</v>
      </c>
      <c r="D31" s="22">
        <f t="shared" si="4"/>
        <v>1095.1829330749999</v>
      </c>
      <c r="E31" s="28">
        <f t="shared" si="5"/>
        <v>1131.323969866475</v>
      </c>
      <c r="F31" s="28">
        <f t="shared" si="6"/>
        <v>1167.5263369022023</v>
      </c>
    </row>
    <row r="32" spans="1:6" x14ac:dyDescent="0.3">
      <c r="A32" s="223" t="s">
        <v>20</v>
      </c>
      <c r="B32" s="223"/>
      <c r="C32" s="16">
        <v>1713.910748</v>
      </c>
      <c r="D32" s="22">
        <f t="shared" si="4"/>
        <v>1777.3254456760001</v>
      </c>
      <c r="E32" s="28">
        <f t="shared" si="5"/>
        <v>1835.9771853833079</v>
      </c>
      <c r="F32" s="28">
        <f t="shared" si="6"/>
        <v>1894.7284553155737</v>
      </c>
    </row>
    <row r="33" spans="1:7" x14ac:dyDescent="0.3">
      <c r="A33" s="223" t="s">
        <v>21</v>
      </c>
      <c r="B33" s="223"/>
      <c r="C33" s="16">
        <v>506.93134799999996</v>
      </c>
      <c r="D33" s="22">
        <f t="shared" si="4"/>
        <v>525.68780787599997</v>
      </c>
      <c r="E33" s="28">
        <f t="shared" si="5"/>
        <v>543.03550553590787</v>
      </c>
      <c r="F33" s="28">
        <f t="shared" si="6"/>
        <v>560.41264171305693</v>
      </c>
    </row>
    <row r="34" spans="1:7" x14ac:dyDescent="0.3">
      <c r="A34" s="223" t="s">
        <v>80</v>
      </c>
      <c r="B34" s="223"/>
      <c r="C34" s="20">
        <v>929.31299999999999</v>
      </c>
      <c r="D34" s="20">
        <v>963.69758100000001</v>
      </c>
      <c r="E34" s="20">
        <v>995.49960117299997</v>
      </c>
      <c r="F34" s="20">
        <v>1027.355588410536</v>
      </c>
    </row>
    <row r="35" spans="1:7" x14ac:dyDescent="0.3">
      <c r="A35" s="223" t="s">
        <v>81</v>
      </c>
      <c r="B35" s="223"/>
      <c r="C35" s="20">
        <v>929.31299999999999</v>
      </c>
      <c r="D35" s="20">
        <v>963.69758100000001</v>
      </c>
      <c r="E35" s="20">
        <v>995.49960117299997</v>
      </c>
      <c r="F35" s="20">
        <v>1027.355588410536</v>
      </c>
    </row>
    <row r="36" spans="1:7" x14ac:dyDescent="0.3">
      <c r="A36" s="223" t="s">
        <v>82</v>
      </c>
      <c r="B36" s="223"/>
      <c r="C36" s="20">
        <v>7301</v>
      </c>
      <c r="D36" s="20">
        <v>7571.1369999999997</v>
      </c>
      <c r="E36" s="20">
        <v>7820.9845209999994</v>
      </c>
      <c r="F36" s="20">
        <v>8071.2560256719999</v>
      </c>
    </row>
    <row r="37" spans="1:7" ht="15" thickBot="1" x14ac:dyDescent="0.35">
      <c r="A37" s="13"/>
      <c r="B37" s="13"/>
    </row>
    <row r="38" spans="1:7" x14ac:dyDescent="0.3">
      <c r="A38" s="229" t="s">
        <v>1</v>
      </c>
      <c r="B38" s="230"/>
    </row>
    <row r="39" spans="1:7" ht="57.6" x14ac:dyDescent="0.3">
      <c r="A39" s="231" t="s">
        <v>6</v>
      </c>
      <c r="B39" s="231"/>
      <c r="C39" s="14" t="s">
        <v>84</v>
      </c>
      <c r="D39" s="30" t="s">
        <v>284</v>
      </c>
      <c r="E39" s="30" t="s">
        <v>285</v>
      </c>
      <c r="F39" s="30" t="s">
        <v>286</v>
      </c>
    </row>
    <row r="40" spans="1:7" x14ac:dyDescent="0.3">
      <c r="A40" s="223" t="s">
        <v>38</v>
      </c>
      <c r="B40" s="223"/>
      <c r="C40" s="4"/>
      <c r="D40" s="22"/>
      <c r="E40" s="4"/>
      <c r="F40" s="4"/>
    </row>
    <row r="41" spans="1:7" x14ac:dyDescent="0.3">
      <c r="A41" s="234" t="s">
        <v>38</v>
      </c>
      <c r="B41" s="234"/>
      <c r="C41" s="16">
        <v>7.6052499999999998</v>
      </c>
      <c r="D41" s="22">
        <f>10.1*1.037</f>
        <v>10.473699999999999</v>
      </c>
      <c r="E41" s="28">
        <f t="shared" ref="E41:E50" si="7">D41*1.033</f>
        <v>10.819332099999999</v>
      </c>
      <c r="F41" s="28">
        <f t="shared" ref="F41:F50" si="8">E41*1.032</f>
        <v>11.165550727199999</v>
      </c>
      <c r="G41" s="23"/>
    </row>
    <row r="42" spans="1:7" x14ac:dyDescent="0.3">
      <c r="A42" s="223" t="s">
        <v>2</v>
      </c>
      <c r="B42" s="223"/>
      <c r="C42" s="16">
        <v>8.9164999999999992</v>
      </c>
      <c r="D42" s="22">
        <f>D41+C42-C41</f>
        <v>11.78495</v>
      </c>
      <c r="E42" s="28">
        <f t="shared" si="7"/>
        <v>12.17385335</v>
      </c>
      <c r="F42" s="28">
        <f t="shared" si="8"/>
        <v>12.563416657199999</v>
      </c>
    </row>
    <row r="43" spans="1:7" x14ac:dyDescent="0.3">
      <c r="A43" s="223" t="s">
        <v>22</v>
      </c>
      <c r="B43" s="223"/>
      <c r="C43" s="16">
        <v>9.5458999999999996</v>
      </c>
      <c r="D43" s="22">
        <f>D42+C43-C42</f>
        <v>12.414349999999999</v>
      </c>
      <c r="E43" s="28">
        <f t="shared" si="7"/>
        <v>12.824023549999998</v>
      </c>
      <c r="F43" s="28">
        <f t="shared" si="8"/>
        <v>13.234392303599998</v>
      </c>
    </row>
    <row r="44" spans="1:7" x14ac:dyDescent="0.3">
      <c r="A44" s="223" t="s">
        <v>23</v>
      </c>
      <c r="B44" s="223"/>
      <c r="C44" s="16">
        <v>10.3851</v>
      </c>
      <c r="D44" s="22">
        <f>D43+C44-C43</f>
        <v>13.253550000000001</v>
      </c>
      <c r="E44" s="28">
        <f t="shared" si="7"/>
        <v>13.690917149999999</v>
      </c>
      <c r="F44" s="28">
        <f t="shared" si="8"/>
        <v>14.1290264988</v>
      </c>
    </row>
    <row r="45" spans="1:7" x14ac:dyDescent="0.3">
      <c r="A45" s="223" t="s">
        <v>39</v>
      </c>
      <c r="B45" s="223"/>
      <c r="C45" s="16">
        <v>10.96205</v>
      </c>
      <c r="D45" s="22">
        <f>D44+C45-C44</f>
        <v>13.830500000000002</v>
      </c>
      <c r="E45" s="28">
        <f t="shared" si="7"/>
        <v>14.286906500000001</v>
      </c>
      <c r="F45" s="28">
        <f t="shared" si="8"/>
        <v>14.744087508000002</v>
      </c>
    </row>
    <row r="46" spans="1:7" x14ac:dyDescent="0.3">
      <c r="A46" s="234" t="s">
        <v>24</v>
      </c>
      <c r="B46" s="234"/>
      <c r="C46" s="16">
        <v>15.231479999999999</v>
      </c>
      <c r="D46" s="22">
        <f>D45+C46-C45</f>
        <v>18.099930000000001</v>
      </c>
      <c r="E46" s="28">
        <f t="shared" si="7"/>
        <v>18.697227689999998</v>
      </c>
      <c r="F46" s="28">
        <f t="shared" si="8"/>
        <v>19.29553897608</v>
      </c>
    </row>
    <row r="47" spans="1:7" x14ac:dyDescent="0.3">
      <c r="A47" s="234" t="s">
        <v>25</v>
      </c>
      <c r="B47" s="234"/>
      <c r="C47" s="16">
        <v>17.885450000000002</v>
      </c>
      <c r="D47" s="22">
        <f>D46-C46+C47</f>
        <v>20.753900000000002</v>
      </c>
      <c r="E47" s="28">
        <f t="shared" si="7"/>
        <v>21.4387787</v>
      </c>
      <c r="F47" s="28">
        <f t="shared" si="8"/>
        <v>22.1248196184</v>
      </c>
    </row>
    <row r="48" spans="1:7" x14ac:dyDescent="0.3">
      <c r="A48" s="234" t="s">
        <v>26</v>
      </c>
      <c r="B48" s="234"/>
      <c r="C48" s="16">
        <v>22.84722</v>
      </c>
      <c r="D48" s="22">
        <f>D47+C48-C47</f>
        <v>25.715669999999999</v>
      </c>
      <c r="E48" s="28">
        <f t="shared" si="7"/>
        <v>26.564287109999999</v>
      </c>
      <c r="F48" s="28">
        <f t="shared" si="8"/>
        <v>27.41434429752</v>
      </c>
    </row>
    <row r="49" spans="1:6" x14ac:dyDescent="0.3">
      <c r="A49" s="223" t="s">
        <v>27</v>
      </c>
      <c r="B49" s="223"/>
      <c r="C49" s="16">
        <v>10.626370000000001</v>
      </c>
      <c r="D49" s="22">
        <v>125</v>
      </c>
      <c r="E49" s="28">
        <f t="shared" si="7"/>
        <v>129.125</v>
      </c>
      <c r="F49" s="28">
        <f t="shared" si="8"/>
        <v>133.25700000000001</v>
      </c>
    </row>
    <row r="50" spans="1:6" x14ac:dyDescent="0.3">
      <c r="A50" s="223" t="s">
        <v>28</v>
      </c>
      <c r="B50" s="223"/>
      <c r="C50" s="16">
        <v>115.39</v>
      </c>
      <c r="D50" s="22">
        <v>0</v>
      </c>
      <c r="E50" s="28">
        <f t="shared" si="7"/>
        <v>0</v>
      </c>
      <c r="F50" s="28">
        <f t="shared" si="8"/>
        <v>0</v>
      </c>
    </row>
    <row r="51" spans="1:6" ht="15" thickBot="1" x14ac:dyDescent="0.35">
      <c r="A51" s="6"/>
      <c r="B51" s="6"/>
    </row>
    <row r="52" spans="1:6" x14ac:dyDescent="0.3">
      <c r="A52" s="229" t="s">
        <v>103</v>
      </c>
      <c r="B52" s="230"/>
    </row>
    <row r="53" spans="1:6" ht="57.6" x14ac:dyDescent="0.3">
      <c r="A53" s="231" t="s">
        <v>6</v>
      </c>
      <c r="B53" s="231"/>
      <c r="C53" s="14" t="s">
        <v>84</v>
      </c>
      <c r="D53" s="30" t="s">
        <v>284</v>
      </c>
      <c r="E53" s="30" t="s">
        <v>285</v>
      </c>
      <c r="F53" s="30" t="s">
        <v>286</v>
      </c>
    </row>
    <row r="54" spans="1:6" x14ac:dyDescent="0.3">
      <c r="A54" s="232" t="s">
        <v>86</v>
      </c>
      <c r="B54" s="233"/>
      <c r="C54" s="16">
        <v>10.511693319999999</v>
      </c>
      <c r="D54" s="22">
        <v>14.85</v>
      </c>
      <c r="E54" s="28">
        <f t="shared" ref="E54:E59" si="9">D54*1.033</f>
        <v>15.340049999999998</v>
      </c>
      <c r="F54" s="28">
        <f t="shared" ref="F54:F59" si="10">E54*1.032</f>
        <v>15.830931599999998</v>
      </c>
    </row>
    <row r="55" spans="1:6" x14ac:dyDescent="0.3">
      <c r="A55" s="232" t="s">
        <v>87</v>
      </c>
      <c r="B55" s="233"/>
      <c r="C55" s="16">
        <v>11.07129286</v>
      </c>
      <c r="D55" s="22">
        <v>21.5</v>
      </c>
      <c r="E55" s="28">
        <f t="shared" si="9"/>
        <v>22.209499999999998</v>
      </c>
      <c r="F55" s="28">
        <f t="shared" si="10"/>
        <v>22.920203999999998</v>
      </c>
    </row>
    <row r="56" spans="1:6" x14ac:dyDescent="0.3">
      <c r="A56" s="232" t="s">
        <v>88</v>
      </c>
      <c r="B56" s="233"/>
      <c r="C56" s="16">
        <v>11.828398119999999</v>
      </c>
      <c r="D56" s="22">
        <v>25</v>
      </c>
      <c r="E56" s="28">
        <f t="shared" si="9"/>
        <v>25.824999999999999</v>
      </c>
      <c r="F56" s="28">
        <f t="shared" si="10"/>
        <v>26.651399999999999</v>
      </c>
    </row>
    <row r="57" spans="1:6" x14ac:dyDescent="0.3">
      <c r="A57" s="232" t="s">
        <v>89</v>
      </c>
      <c r="B57" s="233"/>
      <c r="C57" s="16">
        <v>12.673283700000002</v>
      </c>
      <c r="D57" s="22">
        <v>33</v>
      </c>
      <c r="E57" s="28">
        <f t="shared" si="9"/>
        <v>34.088999999999999</v>
      </c>
      <c r="F57" s="28">
        <f t="shared" si="10"/>
        <v>35.179848</v>
      </c>
    </row>
    <row r="58" spans="1:6" x14ac:dyDescent="0.3">
      <c r="A58" s="232" t="s">
        <v>90</v>
      </c>
      <c r="B58" s="233"/>
      <c r="C58" s="16">
        <v>13.397471340000001</v>
      </c>
      <c r="D58" s="22">
        <v>90</v>
      </c>
      <c r="E58" s="28">
        <f t="shared" si="9"/>
        <v>92.97</v>
      </c>
      <c r="F58" s="28">
        <f t="shared" si="10"/>
        <v>95.945040000000006</v>
      </c>
    </row>
    <row r="59" spans="1:6" x14ac:dyDescent="0.3">
      <c r="A59" s="223" t="s">
        <v>29</v>
      </c>
      <c r="B59" s="223"/>
      <c r="C59" s="16">
        <v>18.686235620000001</v>
      </c>
      <c r="D59" s="22">
        <v>150</v>
      </c>
      <c r="E59" s="28">
        <f t="shared" si="9"/>
        <v>154.94999999999999</v>
      </c>
      <c r="F59" s="28">
        <f t="shared" si="10"/>
        <v>159.9084</v>
      </c>
    </row>
    <row r="60" spans="1:6" x14ac:dyDescent="0.3">
      <c r="A60" s="223" t="s">
        <v>98</v>
      </c>
      <c r="B60" s="223"/>
      <c r="C60" s="16">
        <v>18.686235620000001</v>
      </c>
      <c r="D60" s="22">
        <v>150</v>
      </c>
      <c r="E60" s="28">
        <f t="shared" ref="E60:E63" si="11">D60*1.033</f>
        <v>154.94999999999999</v>
      </c>
      <c r="F60" s="28">
        <f t="shared" ref="F60:F63" si="12">E60*1.032</f>
        <v>159.9084</v>
      </c>
    </row>
    <row r="61" spans="1:6" x14ac:dyDescent="0.3">
      <c r="A61" s="223" t="s">
        <v>99</v>
      </c>
      <c r="B61" s="223"/>
      <c r="C61" s="16">
        <v>18.686235620000001</v>
      </c>
      <c r="D61" s="22">
        <v>150</v>
      </c>
      <c r="E61" s="28">
        <f t="shared" si="11"/>
        <v>154.94999999999999</v>
      </c>
      <c r="F61" s="28">
        <f t="shared" si="12"/>
        <v>159.9084</v>
      </c>
    </row>
    <row r="62" spans="1:6" x14ac:dyDescent="0.3">
      <c r="A62" s="223" t="s">
        <v>100</v>
      </c>
      <c r="B62" s="223"/>
      <c r="C62" s="16">
        <v>18.686235620000001</v>
      </c>
      <c r="D62" s="22">
        <v>150</v>
      </c>
      <c r="E62" s="28">
        <f t="shared" si="11"/>
        <v>154.94999999999999</v>
      </c>
      <c r="F62" s="28">
        <f t="shared" si="12"/>
        <v>159.9084</v>
      </c>
    </row>
    <row r="63" spans="1:6" x14ac:dyDescent="0.3">
      <c r="A63" s="223" t="s">
        <v>101</v>
      </c>
      <c r="B63" s="223"/>
      <c r="C63" s="16">
        <v>18.686235620000001</v>
      </c>
      <c r="D63" s="22">
        <v>150</v>
      </c>
      <c r="E63" s="28">
        <f t="shared" si="11"/>
        <v>154.94999999999999</v>
      </c>
      <c r="F63" s="28">
        <f t="shared" si="12"/>
        <v>159.9084</v>
      </c>
    </row>
    <row r="64" spans="1:6" x14ac:dyDescent="0.3">
      <c r="A64" s="19"/>
      <c r="B64" s="19"/>
      <c r="C64" s="11"/>
    </row>
    <row r="65" spans="1:6" ht="15" thickBot="1" x14ac:dyDescent="0.35">
      <c r="A65" s="19"/>
      <c r="B65" s="19"/>
      <c r="C65" s="11"/>
    </row>
    <row r="66" spans="1:6" x14ac:dyDescent="0.3">
      <c r="A66" s="229" t="s">
        <v>30</v>
      </c>
      <c r="B66" s="230"/>
    </row>
    <row r="67" spans="1:6" ht="57.6" x14ac:dyDescent="0.3">
      <c r="A67" s="231" t="s">
        <v>104</v>
      </c>
      <c r="B67" s="231"/>
      <c r="C67" s="14" t="s">
        <v>84</v>
      </c>
      <c r="D67" s="30" t="s">
        <v>284</v>
      </c>
      <c r="E67" s="30" t="s">
        <v>285</v>
      </c>
      <c r="F67" s="30" t="s">
        <v>286</v>
      </c>
    </row>
    <row r="68" spans="1:6" x14ac:dyDescent="0.3">
      <c r="A68" s="223" t="s">
        <v>31</v>
      </c>
      <c r="B68" s="223"/>
      <c r="C68" s="16">
        <v>57.695</v>
      </c>
      <c r="D68" s="22">
        <f t="shared" ref="D68:D80" si="13">C68*1.037</f>
        <v>59.829714999999993</v>
      </c>
      <c r="E68" s="28">
        <f t="shared" ref="E68:E80" si="14">D68*1.033</f>
        <v>61.804095594999986</v>
      </c>
      <c r="F68" s="28">
        <f t="shared" ref="F68:F80" si="15">E68*1.032</f>
        <v>63.781826654039989</v>
      </c>
    </row>
    <row r="69" spans="1:6" x14ac:dyDescent="0.3">
      <c r="A69" s="223" t="s">
        <v>40</v>
      </c>
      <c r="B69" s="223"/>
      <c r="C69" s="16">
        <v>0</v>
      </c>
      <c r="D69" s="22">
        <f t="shared" si="13"/>
        <v>0</v>
      </c>
      <c r="E69" s="28">
        <f t="shared" si="14"/>
        <v>0</v>
      </c>
      <c r="F69" s="28">
        <f t="shared" si="15"/>
        <v>0</v>
      </c>
    </row>
    <row r="70" spans="1:6" x14ac:dyDescent="0.3">
      <c r="A70" s="223" t="s">
        <v>41</v>
      </c>
      <c r="B70" s="223"/>
      <c r="C70" s="16">
        <v>5.2030399999999997</v>
      </c>
      <c r="D70" s="22">
        <f t="shared" si="13"/>
        <v>5.3955524799999992</v>
      </c>
      <c r="E70" s="28">
        <f t="shared" si="14"/>
        <v>5.5736057118399991</v>
      </c>
      <c r="F70" s="28">
        <f t="shared" si="15"/>
        <v>5.7519610946188795</v>
      </c>
    </row>
    <row r="71" spans="1:6" x14ac:dyDescent="0.3">
      <c r="A71" s="223" t="s">
        <v>42</v>
      </c>
      <c r="B71" s="223"/>
      <c r="C71" s="16">
        <v>7.4478999999999997</v>
      </c>
      <c r="D71" s="22">
        <f t="shared" si="13"/>
        <v>7.7234722999999992</v>
      </c>
      <c r="E71" s="28">
        <f t="shared" si="14"/>
        <v>7.9783468858999989</v>
      </c>
      <c r="F71" s="28">
        <f t="shared" si="15"/>
        <v>8.2336539862487985</v>
      </c>
    </row>
    <row r="72" spans="1:6" x14ac:dyDescent="0.3">
      <c r="A72" s="223" t="s">
        <v>43</v>
      </c>
      <c r="B72" s="223"/>
      <c r="C72" s="16">
        <v>0</v>
      </c>
      <c r="D72" s="22">
        <f t="shared" si="13"/>
        <v>0</v>
      </c>
      <c r="E72" s="28">
        <f t="shared" si="14"/>
        <v>0</v>
      </c>
      <c r="F72" s="28">
        <f t="shared" si="15"/>
        <v>0</v>
      </c>
    </row>
    <row r="73" spans="1:6" x14ac:dyDescent="0.3">
      <c r="A73" s="223" t="s">
        <v>44</v>
      </c>
      <c r="B73" s="223"/>
      <c r="C73" s="16">
        <v>5.0037299999999991</v>
      </c>
      <c r="D73" s="22">
        <f t="shared" si="13"/>
        <v>5.1888680099999984</v>
      </c>
      <c r="E73" s="28">
        <f t="shared" si="14"/>
        <v>5.3601006543299983</v>
      </c>
      <c r="F73" s="28">
        <f t="shared" si="15"/>
        <v>5.5316238752685587</v>
      </c>
    </row>
    <row r="74" spans="1:6" x14ac:dyDescent="0.3">
      <c r="A74" s="223" t="s">
        <v>45</v>
      </c>
      <c r="B74" s="223"/>
      <c r="C74" s="16">
        <v>7.1541800000000002</v>
      </c>
      <c r="D74" s="22">
        <f t="shared" si="13"/>
        <v>7.4188846599999998</v>
      </c>
      <c r="E74" s="28">
        <f t="shared" si="14"/>
        <v>7.6637078537799992</v>
      </c>
      <c r="F74" s="28">
        <f t="shared" si="15"/>
        <v>7.9089465051009595</v>
      </c>
    </row>
    <row r="75" spans="1:6" x14ac:dyDescent="0.3">
      <c r="A75" s="223" t="s">
        <v>46</v>
      </c>
      <c r="B75" s="223"/>
      <c r="C75" s="16">
        <v>51.9255</v>
      </c>
      <c r="D75" s="22">
        <f t="shared" si="13"/>
        <v>53.846743499999995</v>
      </c>
      <c r="E75" s="28">
        <f t="shared" si="14"/>
        <v>55.623686035499993</v>
      </c>
      <c r="F75" s="28">
        <f t="shared" si="15"/>
        <v>57.403643988635991</v>
      </c>
    </row>
    <row r="76" spans="1:6" x14ac:dyDescent="0.3">
      <c r="A76" s="223" t="s">
        <v>32</v>
      </c>
      <c r="B76" s="223"/>
      <c r="C76" s="16">
        <v>17.308499999999999</v>
      </c>
      <c r="D76" s="22">
        <f t="shared" si="13"/>
        <v>17.948914499999997</v>
      </c>
      <c r="E76" s="28">
        <f t="shared" si="14"/>
        <v>18.541228678499994</v>
      </c>
      <c r="F76" s="28">
        <f t="shared" si="15"/>
        <v>19.134547996211996</v>
      </c>
    </row>
    <row r="77" spans="1:6" x14ac:dyDescent="0.3">
      <c r="A77" s="223" t="s">
        <v>47</v>
      </c>
      <c r="B77" s="223"/>
      <c r="C77" s="16">
        <v>346.17</v>
      </c>
      <c r="D77" s="22">
        <f t="shared" si="13"/>
        <v>358.97829000000002</v>
      </c>
      <c r="E77" s="28">
        <f t="shared" si="14"/>
        <v>370.82457356999998</v>
      </c>
      <c r="F77" s="28">
        <f t="shared" si="15"/>
        <v>382.69095992424002</v>
      </c>
    </row>
    <row r="78" spans="1:6" x14ac:dyDescent="0.3">
      <c r="A78" s="223" t="s">
        <v>48</v>
      </c>
      <c r="B78" s="223"/>
      <c r="C78" s="16">
        <v>651.95349999999996</v>
      </c>
      <c r="D78" s="22">
        <f t="shared" si="13"/>
        <v>676.07577949999995</v>
      </c>
      <c r="E78" s="28">
        <f t="shared" si="14"/>
        <v>698.38628022349985</v>
      </c>
      <c r="F78" s="28">
        <f t="shared" si="15"/>
        <v>720.73464119065181</v>
      </c>
    </row>
    <row r="79" spans="1:6" x14ac:dyDescent="0.3">
      <c r="A79" s="223" t="s">
        <v>33</v>
      </c>
      <c r="B79" s="223"/>
      <c r="C79" s="16">
        <v>5769.5</v>
      </c>
      <c r="D79" s="22">
        <f t="shared" si="13"/>
        <v>5982.9714999999997</v>
      </c>
      <c r="E79" s="28">
        <f t="shared" si="14"/>
        <v>6180.409559499999</v>
      </c>
      <c r="F79" s="28">
        <f t="shared" si="15"/>
        <v>6378.1826654039987</v>
      </c>
    </row>
    <row r="80" spans="1:6" x14ac:dyDescent="0.3">
      <c r="A80" s="223" t="s">
        <v>34</v>
      </c>
      <c r="B80" s="223"/>
      <c r="C80" s="16">
        <v>5769.5</v>
      </c>
      <c r="D80" s="22">
        <f t="shared" si="13"/>
        <v>5982.9714999999997</v>
      </c>
      <c r="E80" s="28">
        <f t="shared" si="14"/>
        <v>6180.409559499999</v>
      </c>
      <c r="F80" s="28">
        <f t="shared" si="15"/>
        <v>6378.1826654039987</v>
      </c>
    </row>
    <row r="81" spans="1:6" x14ac:dyDescent="0.3">
      <c r="A81" s="12"/>
      <c r="B81" s="5"/>
    </row>
    <row r="82" spans="1:6" x14ac:dyDescent="0.3">
      <c r="A82" s="224" t="s">
        <v>61</v>
      </c>
      <c r="B82" s="225"/>
    </row>
    <row r="83" spans="1:6" x14ac:dyDescent="0.3">
      <c r="A83" s="7"/>
      <c r="B83" s="7"/>
    </row>
    <row r="84" spans="1:6" ht="55.2" customHeight="1" x14ac:dyDescent="0.3">
      <c r="A84" s="216" t="s">
        <v>49</v>
      </c>
      <c r="B84" s="222"/>
    </row>
    <row r="85" spans="1:6" ht="57.6" x14ac:dyDescent="0.3">
      <c r="A85" s="226" t="s">
        <v>102</v>
      </c>
      <c r="B85" s="227"/>
      <c r="C85" s="14" t="s">
        <v>84</v>
      </c>
      <c r="D85" s="30" t="s">
        <v>284</v>
      </c>
      <c r="E85" s="30" t="s">
        <v>285</v>
      </c>
      <c r="F85" s="30" t="s">
        <v>286</v>
      </c>
    </row>
    <row r="86" spans="1:6" ht="28.8" customHeight="1" x14ac:dyDescent="0.3">
      <c r="A86" s="214" t="s">
        <v>50</v>
      </c>
      <c r="B86" s="219"/>
      <c r="C86" s="16">
        <v>150.20310005999997</v>
      </c>
      <c r="D86" s="22">
        <f>C86*1.037</f>
        <v>155.76061476221994</v>
      </c>
      <c r="E86" s="28">
        <f t="shared" ref="E86:E89" si="16">D86*1.033</f>
        <v>160.90071504937319</v>
      </c>
      <c r="F86" s="28">
        <f t="shared" ref="F86:F89" si="17">E86*1.032</f>
        <v>166.04953793095314</v>
      </c>
    </row>
    <row r="87" spans="1:6" ht="30" customHeight="1" x14ac:dyDescent="0.3">
      <c r="A87" s="214" t="s">
        <v>51</v>
      </c>
      <c r="B87" s="220"/>
      <c r="C87" s="16">
        <v>191.797804692</v>
      </c>
      <c r="D87" s="22">
        <f>C87*1.037</f>
        <v>198.89432346560397</v>
      </c>
      <c r="E87" s="28">
        <f t="shared" si="16"/>
        <v>205.45783613996889</v>
      </c>
      <c r="F87" s="28">
        <f t="shared" si="17"/>
        <v>212.03248689644789</v>
      </c>
    </row>
    <row r="88" spans="1:6" x14ac:dyDescent="0.3">
      <c r="A88" s="214" t="s">
        <v>52</v>
      </c>
      <c r="B88" s="220"/>
      <c r="C88" s="16">
        <v>323.51436935999999</v>
      </c>
      <c r="D88" s="22">
        <f>C88*1.037</f>
        <v>335.48440102631997</v>
      </c>
      <c r="E88" s="28">
        <f t="shared" si="16"/>
        <v>346.55538626018853</v>
      </c>
      <c r="F88" s="28">
        <f t="shared" si="17"/>
        <v>357.64515862051456</v>
      </c>
    </row>
    <row r="89" spans="1:6" x14ac:dyDescent="0.3">
      <c r="A89" s="214" t="s">
        <v>53</v>
      </c>
      <c r="B89" s="220"/>
      <c r="C89" s="16">
        <v>432.12276478799998</v>
      </c>
      <c r="D89" s="22">
        <f>C89*1.037</f>
        <v>448.11130708515594</v>
      </c>
      <c r="E89" s="28">
        <f t="shared" si="16"/>
        <v>462.89898021896607</v>
      </c>
      <c r="F89" s="28">
        <f t="shared" si="17"/>
        <v>477.711747585973</v>
      </c>
    </row>
    <row r="90" spans="1:6" ht="26.4" customHeight="1" x14ac:dyDescent="0.3">
      <c r="A90" s="17"/>
      <c r="B90" s="17"/>
    </row>
    <row r="91" spans="1:6" x14ac:dyDescent="0.3">
      <c r="A91" s="221" t="s">
        <v>107</v>
      </c>
      <c r="B91" s="222"/>
    </row>
    <row r="92" spans="1:6" ht="57.6" x14ac:dyDescent="0.3">
      <c r="A92" s="212" t="s">
        <v>105</v>
      </c>
      <c r="B92" s="213"/>
      <c r="C92" s="14" t="s">
        <v>84</v>
      </c>
      <c r="D92" s="30" t="s">
        <v>284</v>
      </c>
      <c r="E92" s="30" t="s">
        <v>285</v>
      </c>
      <c r="F92" s="30" t="s">
        <v>286</v>
      </c>
    </row>
    <row r="93" spans="1:6" ht="31.8" customHeight="1" x14ac:dyDescent="0.3">
      <c r="A93" s="206" t="s">
        <v>54</v>
      </c>
      <c r="B93" s="215"/>
      <c r="C93" s="16">
        <v>687.4680348899999</v>
      </c>
      <c r="D93" s="22">
        <f>C93*1.037</f>
        <v>712.90435218092989</v>
      </c>
      <c r="E93" s="28">
        <f t="shared" ref="E93:E95" si="18">D93*1.033</f>
        <v>736.43019580290047</v>
      </c>
      <c r="F93" s="28">
        <f t="shared" ref="F93:F95" si="19">E93*1.032</f>
        <v>759.99596206859326</v>
      </c>
    </row>
    <row r="94" spans="1:6" x14ac:dyDescent="0.3">
      <c r="A94" s="206" t="s">
        <v>55</v>
      </c>
      <c r="B94" s="206"/>
      <c r="C94" s="16">
        <v>1014.4486296360001</v>
      </c>
      <c r="D94" s="22">
        <f>C94*1.037</f>
        <v>1051.983228932532</v>
      </c>
      <c r="E94" s="28">
        <f t="shared" si="18"/>
        <v>1086.6986754873055</v>
      </c>
      <c r="F94" s="28">
        <f t="shared" si="19"/>
        <v>1121.4730331028993</v>
      </c>
    </row>
    <row r="95" spans="1:6" x14ac:dyDescent="0.3">
      <c r="A95" s="206" t="s">
        <v>53</v>
      </c>
      <c r="B95" s="206"/>
      <c r="C95" s="16">
        <v>1520.5175359920001</v>
      </c>
      <c r="D95" s="22">
        <f>C95*1.037</f>
        <v>1576.776684823704</v>
      </c>
      <c r="E95" s="28">
        <f t="shared" si="18"/>
        <v>1628.8103154228861</v>
      </c>
      <c r="F95" s="28">
        <f t="shared" si="19"/>
        <v>1680.9322455164186</v>
      </c>
    </row>
    <row r="96" spans="1:6" x14ac:dyDescent="0.3">
      <c r="A96" s="9"/>
      <c r="B96" s="9"/>
    </row>
    <row r="97" spans="1:6" x14ac:dyDescent="0.3">
      <c r="A97" s="216" t="s">
        <v>56</v>
      </c>
      <c r="B97" s="217"/>
    </row>
    <row r="98" spans="1:6" x14ac:dyDescent="0.3">
      <c r="A98" s="218" t="s">
        <v>106</v>
      </c>
      <c r="B98" s="218"/>
      <c r="C98" s="4"/>
      <c r="D98" s="22"/>
      <c r="E98" s="4"/>
      <c r="F98" s="4"/>
    </row>
    <row r="99" spans="1:6" x14ac:dyDescent="0.3">
      <c r="A99" s="206" t="s">
        <v>56</v>
      </c>
      <c r="B99" s="206"/>
      <c r="C99" s="16">
        <v>329.17619999999999</v>
      </c>
      <c r="D99" s="22">
        <f>C99*1.037</f>
        <v>341.35571939999994</v>
      </c>
      <c r="E99" s="28">
        <f t="shared" ref="E99" si="20">D99*1.033</f>
        <v>352.6204581401999</v>
      </c>
      <c r="F99" s="28">
        <f t="shared" ref="F99" si="21">E99*1.032</f>
        <v>363.90431280068628</v>
      </c>
    </row>
    <row r="100" spans="1:6" x14ac:dyDescent="0.3">
      <c r="A100" s="8"/>
      <c r="B100" s="5"/>
    </row>
    <row r="101" spans="1:6" x14ac:dyDescent="0.3">
      <c r="A101" s="5"/>
      <c r="B101" s="5"/>
    </row>
    <row r="102" spans="1:6" x14ac:dyDescent="0.3">
      <c r="A102" s="5"/>
      <c r="B102" s="5"/>
    </row>
    <row r="103" spans="1:6" x14ac:dyDescent="0.3">
      <c r="A103" s="211" t="s">
        <v>57</v>
      </c>
      <c r="B103" s="203"/>
    </row>
    <row r="104" spans="1:6" x14ac:dyDescent="0.3">
      <c r="A104" s="211"/>
      <c r="B104" s="203"/>
    </row>
    <row r="105" spans="1:6" ht="57.6" x14ac:dyDescent="0.3">
      <c r="A105" s="212" t="s">
        <v>105</v>
      </c>
      <c r="B105" s="213"/>
      <c r="C105" s="14" t="s">
        <v>84</v>
      </c>
      <c r="D105" s="30" t="s">
        <v>284</v>
      </c>
      <c r="E105" s="30" t="s">
        <v>285</v>
      </c>
      <c r="F105" s="30" t="s">
        <v>286</v>
      </c>
    </row>
    <row r="106" spans="1:6" ht="30" customHeight="1" x14ac:dyDescent="0.3">
      <c r="A106" s="206" t="s">
        <v>54</v>
      </c>
      <c r="B106" s="214"/>
      <c r="C106" s="16">
        <v>4466.8091140920005</v>
      </c>
      <c r="D106" s="22">
        <f>C106*1.037</f>
        <v>4632.0810513134038</v>
      </c>
      <c r="E106" s="28">
        <f t="shared" ref="E106:E109" si="22">D106*1.033</f>
        <v>4784.9397260067453</v>
      </c>
      <c r="F106" s="28">
        <f t="shared" ref="F106:F109" si="23">E106*1.032</f>
        <v>4938.057797238961</v>
      </c>
    </row>
    <row r="107" spans="1:6" x14ac:dyDescent="0.3">
      <c r="A107" s="206" t="s">
        <v>55</v>
      </c>
      <c r="B107" s="214"/>
      <c r="C107" s="16">
        <v>5508.9875468159998</v>
      </c>
      <c r="D107" s="22">
        <f>C107*1.037</f>
        <v>5712.8200860481911</v>
      </c>
      <c r="E107" s="28">
        <f t="shared" si="22"/>
        <v>5901.3431488877814</v>
      </c>
      <c r="F107" s="28">
        <f t="shared" si="23"/>
        <v>6090.1861296521902</v>
      </c>
    </row>
    <row r="108" spans="1:6" x14ac:dyDescent="0.3">
      <c r="A108" s="206" t="s">
        <v>53</v>
      </c>
      <c r="B108" s="214"/>
      <c r="C108" s="16">
        <v>6700.2136711379999</v>
      </c>
      <c r="D108" s="22">
        <f>C108*1.037</f>
        <v>6948.1215769701057</v>
      </c>
      <c r="E108" s="28">
        <f t="shared" si="22"/>
        <v>7177.4095890101189</v>
      </c>
      <c r="F108" s="28">
        <f t="shared" si="23"/>
        <v>7407.0866958584429</v>
      </c>
    </row>
    <row r="109" spans="1:6" x14ac:dyDescent="0.3">
      <c r="A109" s="206" t="s">
        <v>58</v>
      </c>
      <c r="B109" s="214"/>
      <c r="C109" s="16">
        <v>6364.0731999999998</v>
      </c>
      <c r="D109" s="22">
        <f>C109*1.037</f>
        <v>6599.5439083999991</v>
      </c>
      <c r="E109" s="28">
        <f t="shared" si="22"/>
        <v>6817.3288573771988</v>
      </c>
      <c r="F109" s="28">
        <f t="shared" si="23"/>
        <v>7035.4833808132689</v>
      </c>
    </row>
    <row r="110" spans="1:6" x14ac:dyDescent="0.3">
      <c r="A110" s="9"/>
      <c r="B110" s="9"/>
    </row>
    <row r="111" spans="1:6" x14ac:dyDescent="0.3">
      <c r="A111" s="202" t="s">
        <v>91</v>
      </c>
      <c r="B111" s="203"/>
    </row>
    <row r="112" spans="1:6" x14ac:dyDescent="0.3">
      <c r="A112" s="204" t="s">
        <v>59</v>
      </c>
      <c r="B112" s="205"/>
    </row>
    <row r="113" spans="1:6" x14ac:dyDescent="0.3">
      <c r="A113" s="206" t="s">
        <v>60</v>
      </c>
      <c r="B113" s="206"/>
      <c r="C113" s="16">
        <v>120.16248004800001</v>
      </c>
      <c r="D113" s="22">
        <f>C113*1.037</f>
        <v>124.608491809776</v>
      </c>
      <c r="E113" s="28">
        <f t="shared" ref="E113" si="24">D113*1.033</f>
        <v>128.72057203949859</v>
      </c>
      <c r="F113" s="28">
        <f t="shared" ref="F113" si="25">E113*1.032</f>
        <v>132.83963034476255</v>
      </c>
    </row>
    <row r="114" spans="1:6" x14ac:dyDescent="0.3">
      <c r="A114" s="5"/>
      <c r="B114" s="5"/>
    </row>
    <row r="115" spans="1:6" x14ac:dyDescent="0.3">
      <c r="A115" s="207" t="s">
        <v>62</v>
      </c>
      <c r="B115" s="208"/>
    </row>
    <row r="116" spans="1:6" ht="57.6" x14ac:dyDescent="0.3">
      <c r="A116" s="209" t="s">
        <v>79</v>
      </c>
      <c r="B116" s="210"/>
      <c r="C116" s="14" t="s">
        <v>84</v>
      </c>
      <c r="D116" s="30" t="s">
        <v>284</v>
      </c>
      <c r="E116" s="30" t="s">
        <v>285</v>
      </c>
      <c r="F116" s="30" t="s">
        <v>286</v>
      </c>
    </row>
    <row r="117" spans="1:6" x14ac:dyDescent="0.3">
      <c r="A117" s="199" t="s">
        <v>63</v>
      </c>
      <c r="B117" s="200"/>
      <c r="C117" s="16">
        <v>3058.9639296918162</v>
      </c>
      <c r="D117" s="22">
        <f>C117*1.037</f>
        <v>3172.1455950904133</v>
      </c>
      <c r="E117" s="28">
        <f t="shared" ref="E117:E121" si="26">D117*1.033</f>
        <v>3276.8263997283966</v>
      </c>
      <c r="F117" s="28">
        <f t="shared" ref="F117:F121" si="27">E117*1.032</f>
        <v>3381.6848445197056</v>
      </c>
    </row>
    <row r="118" spans="1:6" x14ac:dyDescent="0.3">
      <c r="A118" s="199" t="s">
        <v>64</v>
      </c>
      <c r="B118" s="200"/>
      <c r="C118" s="16">
        <v>3670.0227110879632</v>
      </c>
      <c r="D118" s="22">
        <f>C118*1.037</f>
        <v>3805.8135513982174</v>
      </c>
      <c r="E118" s="28">
        <f t="shared" si="26"/>
        <v>3931.4053985943583</v>
      </c>
      <c r="F118" s="28">
        <f t="shared" si="27"/>
        <v>4057.210371349378</v>
      </c>
    </row>
    <row r="119" spans="1:6" x14ac:dyDescent="0.3">
      <c r="A119" s="199" t="s">
        <v>65</v>
      </c>
      <c r="B119" s="200"/>
      <c r="C119" s="16">
        <v>3670.0227110879632</v>
      </c>
      <c r="D119" s="22">
        <f>C119*1.037</f>
        <v>3805.8135513982174</v>
      </c>
      <c r="E119" s="28">
        <f t="shared" si="26"/>
        <v>3931.4053985943583</v>
      </c>
      <c r="F119" s="28">
        <f t="shared" si="27"/>
        <v>4057.210371349378</v>
      </c>
    </row>
    <row r="120" spans="1:6" x14ac:dyDescent="0.3">
      <c r="A120" s="199" t="s">
        <v>66</v>
      </c>
      <c r="B120" s="200"/>
      <c r="C120" s="16">
        <v>3670.0227110879632</v>
      </c>
      <c r="D120" s="22">
        <f>C120*1.037</f>
        <v>3805.8135513982174</v>
      </c>
      <c r="E120" s="28">
        <f t="shared" si="26"/>
        <v>3931.4053985943583</v>
      </c>
      <c r="F120" s="28">
        <f t="shared" si="27"/>
        <v>4057.210371349378</v>
      </c>
    </row>
    <row r="121" spans="1:6" x14ac:dyDescent="0.3">
      <c r="A121" s="199" t="s">
        <v>67</v>
      </c>
      <c r="B121" s="200"/>
      <c r="C121" s="16">
        <v>917.5056777719908</v>
      </c>
      <c r="D121" s="22">
        <f>C121*1.037</f>
        <v>951.45338784955436</v>
      </c>
      <c r="E121" s="28">
        <f t="shared" si="26"/>
        <v>982.85134964858958</v>
      </c>
      <c r="F121" s="28">
        <f t="shared" si="27"/>
        <v>1014.3025928373445</v>
      </c>
    </row>
    <row r="122" spans="1:6" x14ac:dyDescent="0.3">
      <c r="A122" s="5"/>
      <c r="B122" s="5"/>
    </row>
    <row r="123" spans="1:6" x14ac:dyDescent="0.3">
      <c r="A123" s="201" t="s">
        <v>77</v>
      </c>
      <c r="B123" s="201"/>
    </row>
    <row r="124" spans="1:6" ht="57.6" x14ac:dyDescent="0.3">
      <c r="A124" s="194" t="s">
        <v>79</v>
      </c>
      <c r="B124" s="195"/>
      <c r="C124" s="14" t="s">
        <v>84</v>
      </c>
      <c r="D124" s="30" t="s">
        <v>284</v>
      </c>
      <c r="E124" s="30" t="s">
        <v>285</v>
      </c>
      <c r="F124" s="30" t="s">
        <v>286</v>
      </c>
    </row>
    <row r="125" spans="1:6" x14ac:dyDescent="0.3">
      <c r="A125" s="196" t="s">
        <v>69</v>
      </c>
      <c r="B125" s="196"/>
      <c r="C125" s="16">
        <v>47.051573219076445</v>
      </c>
      <c r="D125" s="22">
        <f t="shared" ref="D125:D130" si="28">C125*1.037</f>
        <v>48.792481428182271</v>
      </c>
      <c r="E125" s="28">
        <f t="shared" ref="E125:E130" si="29">D125*1.033</f>
        <v>50.402633315312279</v>
      </c>
      <c r="F125" s="28">
        <f t="shared" ref="F125:F130" si="30">E125*1.032</f>
        <v>52.015517581402271</v>
      </c>
    </row>
    <row r="126" spans="1:6" x14ac:dyDescent="0.3">
      <c r="A126" s="196" t="s">
        <v>70</v>
      </c>
      <c r="B126" s="196"/>
      <c r="C126" s="16">
        <v>195.17689631616904</v>
      </c>
      <c r="D126" s="22">
        <f t="shared" si="28"/>
        <v>202.39844147986727</v>
      </c>
      <c r="E126" s="28">
        <f t="shared" si="29"/>
        <v>209.07759004870289</v>
      </c>
      <c r="F126" s="28">
        <f t="shared" si="30"/>
        <v>215.76807293026138</v>
      </c>
    </row>
    <row r="127" spans="1:6" x14ac:dyDescent="0.3">
      <c r="A127" s="196" t="s">
        <v>71</v>
      </c>
      <c r="B127" s="196"/>
      <c r="C127" s="16">
        <v>195.17689631616904</v>
      </c>
      <c r="D127" s="22">
        <f t="shared" si="28"/>
        <v>202.39844147986727</v>
      </c>
      <c r="E127" s="28">
        <f t="shared" si="29"/>
        <v>209.07759004870289</v>
      </c>
      <c r="F127" s="28">
        <f t="shared" si="30"/>
        <v>215.76807293026138</v>
      </c>
    </row>
    <row r="128" spans="1:6" x14ac:dyDescent="0.3">
      <c r="A128" s="196" t="s">
        <v>72</v>
      </c>
      <c r="B128" s="196"/>
      <c r="C128" s="16">
        <v>115.01495675774242</v>
      </c>
      <c r="D128" s="22">
        <f t="shared" si="28"/>
        <v>119.27051015777889</v>
      </c>
      <c r="E128" s="28">
        <f t="shared" si="29"/>
        <v>123.20643699298559</v>
      </c>
      <c r="F128" s="28">
        <f t="shared" si="30"/>
        <v>127.14904297676112</v>
      </c>
    </row>
    <row r="129" spans="1:6" x14ac:dyDescent="0.3">
      <c r="A129" s="196" t="s">
        <v>73</v>
      </c>
      <c r="B129" s="196"/>
      <c r="C129" s="16">
        <v>115.01495675774242</v>
      </c>
      <c r="D129" s="22">
        <f t="shared" si="28"/>
        <v>119.27051015777889</v>
      </c>
      <c r="E129" s="28">
        <f t="shared" si="29"/>
        <v>123.20643699298559</v>
      </c>
      <c r="F129" s="28">
        <f t="shared" si="30"/>
        <v>127.14904297676112</v>
      </c>
    </row>
    <row r="130" spans="1:6" x14ac:dyDescent="0.3">
      <c r="A130" s="196" t="s">
        <v>74</v>
      </c>
      <c r="B130" s="196"/>
      <c r="C130" s="16">
        <v>115.01495675774242</v>
      </c>
      <c r="D130" s="22">
        <f t="shared" si="28"/>
        <v>119.27051015777889</v>
      </c>
      <c r="E130" s="28">
        <f t="shared" si="29"/>
        <v>123.20643699298559</v>
      </c>
      <c r="F130" s="28">
        <f t="shared" si="30"/>
        <v>127.14904297676112</v>
      </c>
    </row>
    <row r="131" spans="1:6" x14ac:dyDescent="0.3">
      <c r="A131" s="18"/>
      <c r="B131" s="18"/>
    </row>
    <row r="132" spans="1:6" x14ac:dyDescent="0.3">
      <c r="A132" s="193" t="s">
        <v>78</v>
      </c>
      <c r="B132" s="193"/>
    </row>
    <row r="133" spans="1:6" ht="57.6" x14ac:dyDescent="0.3">
      <c r="A133" s="194" t="s">
        <v>79</v>
      </c>
      <c r="B133" s="195"/>
      <c r="C133" s="14" t="s">
        <v>84</v>
      </c>
      <c r="D133" s="30" t="s">
        <v>284</v>
      </c>
      <c r="E133" s="30" t="s">
        <v>285</v>
      </c>
      <c r="F133" s="30" t="s">
        <v>286</v>
      </c>
    </row>
    <row r="134" spans="1:6" x14ac:dyDescent="0.3">
      <c r="A134" s="196" t="s">
        <v>68</v>
      </c>
      <c r="B134" s="196"/>
      <c r="C134" s="15">
        <v>348.53017199315894</v>
      </c>
      <c r="D134" s="22">
        <f>C134*1.037</f>
        <v>361.4257883569058</v>
      </c>
      <c r="E134" s="28">
        <f t="shared" ref="E134:E136" si="31">D134*1.033</f>
        <v>373.35283937268366</v>
      </c>
      <c r="F134" s="28">
        <f t="shared" ref="F134:F136" si="32">E134*1.032</f>
        <v>385.30013023260955</v>
      </c>
    </row>
    <row r="135" spans="1:6" x14ac:dyDescent="0.3">
      <c r="A135" s="196" t="s">
        <v>75</v>
      </c>
      <c r="B135" s="196"/>
      <c r="C135" s="16">
        <v>1549.2166145095912</v>
      </c>
      <c r="D135" s="22">
        <f>C135*1.037</f>
        <v>1606.5376292464459</v>
      </c>
      <c r="E135" s="28">
        <f t="shared" si="31"/>
        <v>1659.5533710115785</v>
      </c>
      <c r="F135" s="28">
        <f t="shared" si="32"/>
        <v>1712.6590788839492</v>
      </c>
    </row>
    <row r="136" spans="1:6" x14ac:dyDescent="0.3">
      <c r="A136" s="196" t="s">
        <v>76</v>
      </c>
      <c r="B136" s="196"/>
      <c r="C136" s="16">
        <v>1549.2166145095912</v>
      </c>
      <c r="D136" s="22">
        <f>C136*1.037</f>
        <v>1606.5376292464459</v>
      </c>
      <c r="E136" s="28">
        <f t="shared" si="31"/>
        <v>1659.5533710115785</v>
      </c>
      <c r="F136" s="28">
        <f t="shared" si="32"/>
        <v>1712.6590788839492</v>
      </c>
    </row>
    <row r="137" spans="1:6" x14ac:dyDescent="0.3">
      <c r="B137" s="25" t="s">
        <v>83</v>
      </c>
    </row>
  </sheetData>
  <mergeCells count="113">
    <mergeCell ref="A20:B20"/>
    <mergeCell ref="A28:B28"/>
    <mergeCell ref="A29:B29"/>
    <mergeCell ref="A30:B30"/>
    <mergeCell ref="A7:B7"/>
    <mergeCell ref="A16:B16"/>
    <mergeCell ref="A17:B17"/>
    <mergeCell ref="A18:B18"/>
    <mergeCell ref="A19:B19"/>
    <mergeCell ref="A47:B47"/>
    <mergeCell ref="A48:B48"/>
    <mergeCell ref="A31:B31"/>
    <mergeCell ref="A32:B32"/>
    <mergeCell ref="A33:B33"/>
    <mergeCell ref="A21:B21"/>
    <mergeCell ref="A23:B23"/>
    <mergeCell ref="A24:B24"/>
    <mergeCell ref="A25:B25"/>
    <mergeCell ref="A26:B26"/>
    <mergeCell ref="A27:B27"/>
    <mergeCell ref="A38:B38"/>
    <mergeCell ref="A39:B39"/>
    <mergeCell ref="A40:B40"/>
    <mergeCell ref="A41:B41"/>
    <mergeCell ref="A42:B42"/>
    <mergeCell ref="A43:B43"/>
    <mergeCell ref="A44:B44"/>
    <mergeCell ref="A45:B45"/>
    <mergeCell ref="A46:B46"/>
    <mergeCell ref="A35:B35"/>
    <mergeCell ref="A36:B36"/>
    <mergeCell ref="A69:B69"/>
    <mergeCell ref="A49:B49"/>
    <mergeCell ref="A50:B50"/>
    <mergeCell ref="A52:B52"/>
    <mergeCell ref="A53:B53"/>
    <mergeCell ref="A59:B59"/>
    <mergeCell ref="A66:B66"/>
    <mergeCell ref="A67:B67"/>
    <mergeCell ref="A68:B68"/>
    <mergeCell ref="A57:B57"/>
    <mergeCell ref="A58:B58"/>
    <mergeCell ref="A88:B88"/>
    <mergeCell ref="A89:B89"/>
    <mergeCell ref="A91:B91"/>
    <mergeCell ref="A93:B93"/>
    <mergeCell ref="A94:B94"/>
    <mergeCell ref="A95:B95"/>
    <mergeCell ref="A97:B97"/>
    <mergeCell ref="A82:B82"/>
    <mergeCell ref="A70:B70"/>
    <mergeCell ref="A71:B71"/>
    <mergeCell ref="A72:B72"/>
    <mergeCell ref="A73:B73"/>
    <mergeCell ref="A74:B74"/>
    <mergeCell ref="A75:B75"/>
    <mergeCell ref="A76:B76"/>
    <mergeCell ref="A77:B77"/>
    <mergeCell ref="A78:B78"/>
    <mergeCell ref="A79:B79"/>
    <mergeCell ref="A80:B80"/>
    <mergeCell ref="A117:B117"/>
    <mergeCell ref="A99:B99"/>
    <mergeCell ref="A103:B104"/>
    <mergeCell ref="A106:B106"/>
    <mergeCell ref="A107:B107"/>
    <mergeCell ref="A108:B108"/>
    <mergeCell ref="A109:B109"/>
    <mergeCell ref="A111:B111"/>
    <mergeCell ref="A112:B112"/>
    <mergeCell ref="A113:B113"/>
    <mergeCell ref="A115:B115"/>
    <mergeCell ref="A132:B132"/>
    <mergeCell ref="A133:B133"/>
    <mergeCell ref="A134:B134"/>
    <mergeCell ref="A135:B135"/>
    <mergeCell ref="A136:B136"/>
    <mergeCell ref="A130:B130"/>
    <mergeCell ref="A118:B118"/>
    <mergeCell ref="A119:B119"/>
    <mergeCell ref="A120:B120"/>
    <mergeCell ref="A121:B121"/>
    <mergeCell ref="A123:B123"/>
    <mergeCell ref="A124:B124"/>
    <mergeCell ref="A125:B125"/>
    <mergeCell ref="A126:B126"/>
    <mergeCell ref="A127:B127"/>
    <mergeCell ref="A128:B128"/>
    <mergeCell ref="A129:B129"/>
    <mergeCell ref="A6:B6"/>
    <mergeCell ref="A85:B85"/>
    <mergeCell ref="A116:B116"/>
    <mergeCell ref="A92:B92"/>
    <mergeCell ref="A105:B105"/>
    <mergeCell ref="A8:B8"/>
    <mergeCell ref="A9:B9"/>
    <mergeCell ref="A10:B10"/>
    <mergeCell ref="A11:B11"/>
    <mergeCell ref="A12:B12"/>
    <mergeCell ref="A13:B13"/>
    <mergeCell ref="A14:B14"/>
    <mergeCell ref="A60:B60"/>
    <mergeCell ref="A61:B61"/>
    <mergeCell ref="A62:B62"/>
    <mergeCell ref="A63:B63"/>
    <mergeCell ref="A54:B54"/>
    <mergeCell ref="A55:B55"/>
    <mergeCell ref="A56:B56"/>
    <mergeCell ref="A34:B34"/>
    <mergeCell ref="A98:B98"/>
    <mergeCell ref="A84:B84"/>
    <mergeCell ref="A86:B86"/>
    <mergeCell ref="A87:B87"/>
  </mergeCells>
  <pageMargins left="0.7" right="0.7" top="0.75" bottom="0.75" header="0.3" footer="0.3"/>
  <pageSetup scale="59" fitToHeight="0" orientation="portrait" r:id="rId1"/>
  <ignoredErrors>
    <ignoredError sqref="D47"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3D016-2695-4FDC-8822-2841B71E7F98}">
  <sheetPr>
    <pageSetUpPr fitToPage="1"/>
  </sheetPr>
  <dimension ref="A4:G137"/>
  <sheetViews>
    <sheetView workbookViewId="0">
      <selection activeCell="A9" sqref="A9:B9"/>
    </sheetView>
  </sheetViews>
  <sheetFormatPr defaultRowHeight="14.4" x14ac:dyDescent="0.3"/>
  <cols>
    <col min="1" max="1" width="10.33203125" customWidth="1"/>
    <col min="2" max="2" width="78.5546875" customWidth="1"/>
    <col min="3" max="3" width="17" style="35" customWidth="1"/>
    <col min="4" max="4" width="13.6640625" style="36" customWidth="1"/>
    <col min="5" max="5" width="12.88671875" style="35" customWidth="1"/>
    <col min="6" max="6" width="18.77734375" style="35" customWidth="1"/>
    <col min="7" max="7" width="66.44140625" customWidth="1"/>
    <col min="8" max="8" width="11.21875" customWidth="1"/>
    <col min="10" max="10" width="10.5546875" customWidth="1"/>
    <col min="12" max="12" width="11.6640625" customWidth="1"/>
  </cols>
  <sheetData>
    <row r="4" spans="1:7" x14ac:dyDescent="0.3">
      <c r="A4" s="5"/>
      <c r="B4" s="5"/>
      <c r="C4" s="107">
        <v>4.2999999999999997E-2</v>
      </c>
      <c r="D4" s="108">
        <v>3.6999999999999998E-2</v>
      </c>
      <c r="E4" s="107">
        <v>3.3000000000000002E-2</v>
      </c>
      <c r="F4" s="107">
        <v>3.2000000000000001E-2</v>
      </c>
      <c r="G4" s="10"/>
    </row>
    <row r="5" spans="1:7" ht="15" thickBot="1" x14ac:dyDescent="0.35">
      <c r="A5" s="5"/>
      <c r="B5" s="184" t="s">
        <v>297</v>
      </c>
      <c r="C5" s="32"/>
      <c r="D5" s="33"/>
      <c r="E5" s="32"/>
      <c r="F5" s="32"/>
      <c r="G5" s="10"/>
    </row>
    <row r="6" spans="1:7" ht="15" thickBot="1" x14ac:dyDescent="0.35">
      <c r="A6" s="235" t="s">
        <v>96</v>
      </c>
      <c r="B6" s="236"/>
      <c r="C6" s="34"/>
      <c r="D6" s="34"/>
    </row>
    <row r="7" spans="1:7" x14ac:dyDescent="0.3">
      <c r="A7" s="237" t="s">
        <v>35</v>
      </c>
      <c r="B7" s="238"/>
    </row>
    <row r="8" spans="1:7" ht="57.6" x14ac:dyDescent="0.3">
      <c r="A8" s="231" t="s">
        <v>95</v>
      </c>
      <c r="B8" s="231"/>
      <c r="C8" s="37" t="s">
        <v>120</v>
      </c>
      <c r="D8" s="38" t="s">
        <v>287</v>
      </c>
      <c r="E8" s="38" t="s">
        <v>288</v>
      </c>
      <c r="F8" s="38" t="s">
        <v>289</v>
      </c>
    </row>
    <row r="9" spans="1:7" x14ac:dyDescent="0.3">
      <c r="A9" s="239"/>
      <c r="B9" s="239"/>
      <c r="C9" s="39">
        <v>8943.4649855800017</v>
      </c>
      <c r="D9" s="40">
        <f>C9*3.7/100+C9</f>
        <v>9274.3731900464609</v>
      </c>
      <c r="E9" s="41">
        <f>D9*1.033</f>
        <v>9580.4275053179936</v>
      </c>
      <c r="F9" s="41">
        <f>E9*1.032</f>
        <v>9887.0011854881704</v>
      </c>
    </row>
    <row r="10" spans="1:7" x14ac:dyDescent="0.3">
      <c r="A10" s="223" t="s">
        <v>3</v>
      </c>
      <c r="B10" s="223"/>
      <c r="C10" s="39">
        <v>16215.1647493</v>
      </c>
      <c r="D10" s="40">
        <f>C10*3.7/100+C10</f>
        <v>16815.1258450241</v>
      </c>
      <c r="E10" s="41">
        <f t="shared" ref="E10:E13" si="0">D10*1.033</f>
        <v>17370.024997909895</v>
      </c>
      <c r="F10" s="41">
        <f t="shared" ref="F10:F13" si="1">E10*1.032</f>
        <v>17925.865797843013</v>
      </c>
    </row>
    <row r="11" spans="1:7" x14ac:dyDescent="0.3">
      <c r="A11" s="223" t="s">
        <v>4</v>
      </c>
      <c r="B11" s="223"/>
      <c r="C11" s="39">
        <v>19586.8617032</v>
      </c>
      <c r="D11" s="40">
        <f>C11*3.7/100+C11</f>
        <v>20311.575586218401</v>
      </c>
      <c r="E11" s="41">
        <f t="shared" si="0"/>
        <v>20981.857580563606</v>
      </c>
      <c r="F11" s="41">
        <f t="shared" si="1"/>
        <v>21653.277023141643</v>
      </c>
    </row>
    <row r="12" spans="1:7" x14ac:dyDescent="0.3">
      <c r="A12" s="223" t="s">
        <v>5</v>
      </c>
      <c r="B12" s="223"/>
      <c r="C12" s="39">
        <v>28167.541598759999</v>
      </c>
      <c r="D12" s="40">
        <f>C12*3.7/100+C12</f>
        <v>29209.740637914118</v>
      </c>
      <c r="E12" s="41">
        <f t="shared" si="0"/>
        <v>30173.662078965281</v>
      </c>
      <c r="F12" s="41">
        <f t="shared" si="1"/>
        <v>31139.219265492171</v>
      </c>
    </row>
    <row r="13" spans="1:7" x14ac:dyDescent="0.3">
      <c r="A13" s="223" t="s">
        <v>10</v>
      </c>
      <c r="B13" s="223"/>
      <c r="C13" s="39">
        <v>33862.611649999999</v>
      </c>
      <c r="D13" s="40">
        <f>C13*3.7/100+C13</f>
        <v>35115.528281049999</v>
      </c>
      <c r="E13" s="41">
        <f t="shared" si="0"/>
        <v>36274.340714324644</v>
      </c>
      <c r="F13" s="41">
        <f t="shared" si="1"/>
        <v>37435.119617183031</v>
      </c>
    </row>
    <row r="14" spans="1:7" ht="28.8" x14ac:dyDescent="0.3">
      <c r="A14" s="223" t="s">
        <v>11</v>
      </c>
      <c r="B14" s="223"/>
      <c r="C14" s="42" t="s">
        <v>12</v>
      </c>
      <c r="D14" s="42" t="s">
        <v>12</v>
      </c>
      <c r="E14" s="42" t="s">
        <v>12</v>
      </c>
      <c r="F14" s="42" t="s">
        <v>12</v>
      </c>
    </row>
    <row r="15" spans="1:7" ht="15" thickBot="1" x14ac:dyDescent="0.35">
      <c r="A15" s="12"/>
      <c r="B15" s="5"/>
    </row>
    <row r="16" spans="1:7" x14ac:dyDescent="0.3">
      <c r="A16" s="235" t="s">
        <v>36</v>
      </c>
      <c r="B16" s="236"/>
    </row>
    <row r="17" spans="1:6" ht="57.6" x14ac:dyDescent="0.3">
      <c r="A17" s="231" t="s">
        <v>95</v>
      </c>
      <c r="B17" s="231"/>
      <c r="C17" s="37" t="s">
        <v>120</v>
      </c>
      <c r="D17" s="38" t="s">
        <v>287</v>
      </c>
      <c r="E17" s="38" t="s">
        <v>288</v>
      </c>
      <c r="F17" s="38" t="s">
        <v>289</v>
      </c>
    </row>
    <row r="18" spans="1:6" x14ac:dyDescent="0.3">
      <c r="A18" s="234" t="s">
        <v>7</v>
      </c>
      <c r="B18" s="234"/>
      <c r="C18" s="39">
        <v>641.37788062000004</v>
      </c>
      <c r="D18" s="40">
        <f>C18*3.7/100+C18</f>
        <v>665.10886220294003</v>
      </c>
      <c r="E18" s="41">
        <f t="shared" ref="E18:E21" si="2">D18*1.033</f>
        <v>687.057454655637</v>
      </c>
      <c r="F18" s="41">
        <f t="shared" ref="F18:F21" si="3">E18*1.032</f>
        <v>709.04329320461738</v>
      </c>
    </row>
    <row r="19" spans="1:6" x14ac:dyDescent="0.3">
      <c r="A19" s="223" t="s">
        <v>8</v>
      </c>
      <c r="B19" s="223"/>
      <c r="C19" s="39">
        <v>2496.0333991999996</v>
      </c>
      <c r="D19" s="40">
        <f>C19*3.7/100+C19</f>
        <v>2588.3866349703994</v>
      </c>
      <c r="E19" s="41">
        <f t="shared" si="2"/>
        <v>2673.8033939244224</v>
      </c>
      <c r="F19" s="41">
        <f t="shared" si="3"/>
        <v>2759.3651025300042</v>
      </c>
    </row>
    <row r="20" spans="1:6" x14ac:dyDescent="0.3">
      <c r="A20" s="223" t="s">
        <v>9</v>
      </c>
      <c r="B20" s="223"/>
      <c r="C20" s="39">
        <v>3343.332938</v>
      </c>
      <c r="D20" s="40">
        <f>C20*3.7/100+C20</f>
        <v>3467.0362567060001</v>
      </c>
      <c r="E20" s="41">
        <f t="shared" si="2"/>
        <v>3581.4484531772978</v>
      </c>
      <c r="F20" s="41">
        <f t="shared" si="3"/>
        <v>3696.0548036789714</v>
      </c>
    </row>
    <row r="21" spans="1:6" x14ac:dyDescent="0.3">
      <c r="A21" s="223" t="s">
        <v>10</v>
      </c>
      <c r="B21" s="223"/>
      <c r="C21" s="39">
        <v>6638.3867</v>
      </c>
      <c r="D21" s="40">
        <f>C21*3.7/100+C21</f>
        <v>6884.0070078999997</v>
      </c>
      <c r="E21" s="41">
        <f t="shared" si="2"/>
        <v>7111.1792391606996</v>
      </c>
      <c r="F21" s="41">
        <f t="shared" si="3"/>
        <v>7338.7369748138426</v>
      </c>
    </row>
    <row r="22" spans="1:6" ht="15" thickBot="1" x14ac:dyDescent="0.35">
      <c r="A22" s="6"/>
      <c r="B22" s="6"/>
    </row>
    <row r="23" spans="1:6" x14ac:dyDescent="0.3">
      <c r="A23" s="229" t="s">
        <v>37</v>
      </c>
      <c r="B23" s="230"/>
    </row>
    <row r="24" spans="1:6" ht="57.6" x14ac:dyDescent="0.3">
      <c r="A24" s="231" t="s">
        <v>6</v>
      </c>
      <c r="B24" s="231"/>
      <c r="C24" s="37" t="s">
        <v>120</v>
      </c>
      <c r="D24" s="38" t="s">
        <v>287</v>
      </c>
      <c r="E24" s="38" t="s">
        <v>288</v>
      </c>
      <c r="F24" s="38" t="s">
        <v>289</v>
      </c>
    </row>
    <row r="25" spans="1:6" x14ac:dyDescent="0.3">
      <c r="A25" s="223" t="s">
        <v>13</v>
      </c>
      <c r="B25" s="223"/>
      <c r="C25" s="39">
        <v>797.93408134000003</v>
      </c>
      <c r="D25" s="40">
        <f t="shared" ref="D25:D33" si="4">C25*3.7/100+C25</f>
        <v>827.45764234958006</v>
      </c>
      <c r="E25" s="41">
        <f t="shared" ref="E25:E33" si="5">D25*1.033</f>
        <v>854.76374454711618</v>
      </c>
      <c r="F25" s="41">
        <f t="shared" ref="F25:F33" si="6">E25*1.032</f>
        <v>882.11618437262393</v>
      </c>
    </row>
    <row r="26" spans="1:6" x14ac:dyDescent="0.3">
      <c r="A26" s="223" t="s">
        <v>14</v>
      </c>
      <c r="B26" s="223"/>
      <c r="C26" s="39">
        <v>311.76277901999998</v>
      </c>
      <c r="D26" s="40">
        <f t="shared" si="4"/>
        <v>323.29800184374</v>
      </c>
      <c r="E26" s="41">
        <f t="shared" si="5"/>
        <v>333.96683590458338</v>
      </c>
      <c r="F26" s="41">
        <f t="shared" si="6"/>
        <v>344.65377465353004</v>
      </c>
    </row>
    <row r="27" spans="1:6" x14ac:dyDescent="0.3">
      <c r="A27" s="223" t="s">
        <v>15</v>
      </c>
      <c r="B27" s="223"/>
      <c r="C27" s="39">
        <v>11313.017916199999</v>
      </c>
      <c r="D27" s="40">
        <f t="shared" si="4"/>
        <v>11731.599579099398</v>
      </c>
      <c r="E27" s="41">
        <f t="shared" si="5"/>
        <v>12118.742365209677</v>
      </c>
      <c r="F27" s="41">
        <f t="shared" si="6"/>
        <v>12506.542120896387</v>
      </c>
    </row>
    <row r="28" spans="1:6" x14ac:dyDescent="0.3">
      <c r="A28" s="223" t="s">
        <v>16</v>
      </c>
      <c r="B28" s="223"/>
      <c r="C28" s="39">
        <v>65232.408652400001</v>
      </c>
      <c r="D28" s="40">
        <f t="shared" si="4"/>
        <v>67646.007772538796</v>
      </c>
      <c r="E28" s="41">
        <f t="shared" si="5"/>
        <v>69878.326029032571</v>
      </c>
      <c r="F28" s="41">
        <f t="shared" si="6"/>
        <v>72114.432461961609</v>
      </c>
    </row>
    <row r="29" spans="1:6" x14ac:dyDescent="0.3">
      <c r="A29" s="223" t="s">
        <v>17</v>
      </c>
      <c r="B29" s="223"/>
      <c r="C29" s="39">
        <v>8448.8557999999994</v>
      </c>
      <c r="D29" s="40">
        <f t="shared" si="4"/>
        <v>8761.4634645999995</v>
      </c>
      <c r="E29" s="41">
        <f t="shared" si="5"/>
        <v>9050.5917589317996</v>
      </c>
      <c r="F29" s="41">
        <f t="shared" si="6"/>
        <v>9340.2106952176182</v>
      </c>
    </row>
    <row r="30" spans="1:6" x14ac:dyDescent="0.3">
      <c r="A30" s="223" t="s">
        <v>19</v>
      </c>
      <c r="B30" s="223"/>
      <c r="C30" s="39">
        <v>1118.8699038000002</v>
      </c>
      <c r="D30" s="40">
        <f t="shared" si="4"/>
        <v>1160.2680902406003</v>
      </c>
      <c r="E30" s="41">
        <f t="shared" si="5"/>
        <v>1198.55693721854</v>
      </c>
      <c r="F30" s="41">
        <f t="shared" si="6"/>
        <v>1236.9107592095334</v>
      </c>
    </row>
    <row r="31" spans="1:6" x14ac:dyDescent="0.3">
      <c r="A31" s="223" t="s">
        <v>18</v>
      </c>
      <c r="B31" s="223"/>
      <c r="C31" s="39">
        <v>1056.1069749999999</v>
      </c>
      <c r="D31" s="40">
        <f t="shared" si="4"/>
        <v>1095.1829330749999</v>
      </c>
      <c r="E31" s="41">
        <f t="shared" si="5"/>
        <v>1131.323969866475</v>
      </c>
      <c r="F31" s="41">
        <f t="shared" si="6"/>
        <v>1167.5263369022023</v>
      </c>
    </row>
    <row r="32" spans="1:6" x14ac:dyDescent="0.3">
      <c r="A32" s="223" t="s">
        <v>20</v>
      </c>
      <c r="B32" s="223"/>
      <c r="C32" s="39">
        <v>1713.910748</v>
      </c>
      <c r="D32" s="40">
        <f t="shared" si="4"/>
        <v>1777.3254456760001</v>
      </c>
      <c r="E32" s="41">
        <f t="shared" si="5"/>
        <v>1835.9771853833079</v>
      </c>
      <c r="F32" s="41">
        <f t="shared" si="6"/>
        <v>1894.7284553155737</v>
      </c>
    </row>
    <row r="33" spans="1:7" x14ac:dyDescent="0.3">
      <c r="A33" s="223" t="s">
        <v>21</v>
      </c>
      <c r="B33" s="223"/>
      <c r="C33" s="39">
        <v>506.93134799999996</v>
      </c>
      <c r="D33" s="40">
        <f t="shared" si="4"/>
        <v>525.68780787599997</v>
      </c>
      <c r="E33" s="41">
        <f t="shared" si="5"/>
        <v>543.03550553590787</v>
      </c>
      <c r="F33" s="41">
        <f t="shared" si="6"/>
        <v>560.41264171305693</v>
      </c>
    </row>
    <row r="34" spans="1:7" x14ac:dyDescent="0.3">
      <c r="A34" s="223" t="s">
        <v>80</v>
      </c>
      <c r="B34" s="223"/>
      <c r="C34" s="20">
        <v>929.31299999999999</v>
      </c>
      <c r="D34" s="20">
        <v>963.69758100000001</v>
      </c>
      <c r="E34" s="20">
        <v>995.49960117299997</v>
      </c>
      <c r="F34" s="20">
        <v>1027.355588410536</v>
      </c>
    </row>
    <row r="35" spans="1:7" x14ac:dyDescent="0.3">
      <c r="A35" s="223" t="s">
        <v>81</v>
      </c>
      <c r="B35" s="223"/>
      <c r="C35" s="20">
        <v>929.31299999999999</v>
      </c>
      <c r="D35" s="20">
        <v>963.69758100000001</v>
      </c>
      <c r="E35" s="20">
        <v>995.49960117299997</v>
      </c>
      <c r="F35" s="20">
        <v>1027.355588410536</v>
      </c>
    </row>
    <row r="36" spans="1:7" x14ac:dyDescent="0.3">
      <c r="A36" s="223" t="s">
        <v>82</v>
      </c>
      <c r="B36" s="223"/>
      <c r="C36" s="20">
        <v>7301</v>
      </c>
      <c r="D36" s="20">
        <v>7571.1369999999997</v>
      </c>
      <c r="E36" s="20">
        <v>7820.9845209999994</v>
      </c>
      <c r="F36" s="20">
        <v>8071.2560256719999</v>
      </c>
    </row>
    <row r="37" spans="1:7" ht="15" thickBot="1" x14ac:dyDescent="0.35">
      <c r="A37" s="13"/>
      <c r="B37" s="13"/>
    </row>
    <row r="38" spans="1:7" x14ac:dyDescent="0.3">
      <c r="A38" s="229" t="s">
        <v>1</v>
      </c>
      <c r="B38" s="230"/>
    </row>
    <row r="39" spans="1:7" ht="57.6" x14ac:dyDescent="0.3">
      <c r="A39" s="231" t="s">
        <v>6</v>
      </c>
      <c r="B39" s="231"/>
      <c r="C39" s="37" t="s">
        <v>120</v>
      </c>
      <c r="D39" s="38" t="s">
        <v>287</v>
      </c>
      <c r="E39" s="38" t="s">
        <v>288</v>
      </c>
      <c r="F39" s="38" t="s">
        <v>289</v>
      </c>
    </row>
    <row r="40" spans="1:7" x14ac:dyDescent="0.3">
      <c r="A40" s="223" t="s">
        <v>38</v>
      </c>
      <c r="B40" s="223"/>
      <c r="C40" s="43"/>
      <c r="D40" s="40"/>
      <c r="E40" s="43"/>
      <c r="F40" s="43"/>
    </row>
    <row r="41" spans="1:7" x14ac:dyDescent="0.3">
      <c r="A41" s="234" t="s">
        <v>38</v>
      </c>
      <c r="B41" s="234"/>
      <c r="C41" s="39">
        <v>7.6052499999999998</v>
      </c>
      <c r="D41" s="40">
        <f>10.1*1.037</f>
        <v>10.473699999999999</v>
      </c>
      <c r="E41" s="41">
        <f t="shared" ref="E41:E50" si="7">D41*1.033</f>
        <v>10.819332099999999</v>
      </c>
      <c r="F41" s="41">
        <f t="shared" ref="F41:F50" si="8">E41*1.032</f>
        <v>11.165550727199999</v>
      </c>
      <c r="G41" s="23"/>
    </row>
    <row r="42" spans="1:7" x14ac:dyDescent="0.3">
      <c r="A42" s="223" t="s">
        <v>2</v>
      </c>
      <c r="B42" s="223"/>
      <c r="C42" s="39">
        <v>8.9164999999999992</v>
      </c>
      <c r="D42" s="40">
        <f>D41+C42-C41</f>
        <v>11.78495</v>
      </c>
      <c r="E42" s="41">
        <f t="shared" si="7"/>
        <v>12.17385335</v>
      </c>
      <c r="F42" s="41">
        <f t="shared" si="8"/>
        <v>12.563416657199999</v>
      </c>
    </row>
    <row r="43" spans="1:7" x14ac:dyDescent="0.3">
      <c r="A43" s="223" t="s">
        <v>22</v>
      </c>
      <c r="B43" s="223"/>
      <c r="C43" s="39">
        <v>9.5458999999999996</v>
      </c>
      <c r="D43" s="40">
        <f>D42+C43-C42</f>
        <v>12.414349999999999</v>
      </c>
      <c r="E43" s="41">
        <f t="shared" si="7"/>
        <v>12.824023549999998</v>
      </c>
      <c r="F43" s="41">
        <f t="shared" si="8"/>
        <v>13.234392303599998</v>
      </c>
    </row>
    <row r="44" spans="1:7" x14ac:dyDescent="0.3">
      <c r="A44" s="223" t="s">
        <v>23</v>
      </c>
      <c r="B44" s="223"/>
      <c r="C44" s="39">
        <v>10.3851</v>
      </c>
      <c r="D44" s="40">
        <f>D43+C44-C43</f>
        <v>13.253550000000001</v>
      </c>
      <c r="E44" s="41">
        <f t="shared" si="7"/>
        <v>13.690917149999999</v>
      </c>
      <c r="F44" s="41">
        <f t="shared" si="8"/>
        <v>14.1290264988</v>
      </c>
    </row>
    <row r="45" spans="1:7" x14ac:dyDescent="0.3">
      <c r="A45" s="223" t="s">
        <v>39</v>
      </c>
      <c r="B45" s="223"/>
      <c r="C45" s="39">
        <v>10.96205</v>
      </c>
      <c r="D45" s="40">
        <f>D44+C45-C44</f>
        <v>13.830500000000002</v>
      </c>
      <c r="E45" s="41">
        <f t="shared" si="7"/>
        <v>14.286906500000001</v>
      </c>
      <c r="F45" s="41">
        <f t="shared" si="8"/>
        <v>14.744087508000002</v>
      </c>
    </row>
    <row r="46" spans="1:7" x14ac:dyDescent="0.3">
      <c r="A46" s="234" t="s">
        <v>24</v>
      </c>
      <c r="B46" s="234"/>
      <c r="C46" s="39">
        <v>15.231479999999999</v>
      </c>
      <c r="D46" s="40">
        <f>D45+C46-C45</f>
        <v>18.099930000000001</v>
      </c>
      <c r="E46" s="41">
        <f t="shared" si="7"/>
        <v>18.697227689999998</v>
      </c>
      <c r="F46" s="41">
        <f t="shared" si="8"/>
        <v>19.29553897608</v>
      </c>
    </row>
    <row r="47" spans="1:7" x14ac:dyDescent="0.3">
      <c r="A47" s="234" t="s">
        <v>25</v>
      </c>
      <c r="B47" s="234"/>
      <c r="C47" s="39">
        <v>17.885450000000002</v>
      </c>
      <c r="D47" s="40">
        <f>D46-C46+C47</f>
        <v>20.753900000000002</v>
      </c>
      <c r="E47" s="41">
        <f t="shared" si="7"/>
        <v>21.4387787</v>
      </c>
      <c r="F47" s="41">
        <f t="shared" si="8"/>
        <v>22.1248196184</v>
      </c>
    </row>
    <row r="48" spans="1:7" x14ac:dyDescent="0.3">
      <c r="A48" s="234" t="s">
        <v>26</v>
      </c>
      <c r="B48" s="234"/>
      <c r="C48" s="39">
        <v>22.84722</v>
      </c>
      <c r="D48" s="40">
        <f>D47+C48-C47</f>
        <v>25.715669999999999</v>
      </c>
      <c r="E48" s="41">
        <f t="shared" si="7"/>
        <v>26.564287109999999</v>
      </c>
      <c r="F48" s="41">
        <f t="shared" si="8"/>
        <v>27.41434429752</v>
      </c>
    </row>
    <row r="49" spans="1:6" x14ac:dyDescent="0.3">
      <c r="A49" s="223" t="s">
        <v>27</v>
      </c>
      <c r="B49" s="223"/>
      <c r="C49" s="39">
        <v>10.626370000000001</v>
      </c>
      <c r="D49" s="40">
        <v>125</v>
      </c>
      <c r="E49" s="41">
        <f t="shared" si="7"/>
        <v>129.125</v>
      </c>
      <c r="F49" s="41">
        <f t="shared" si="8"/>
        <v>133.25700000000001</v>
      </c>
    </row>
    <row r="50" spans="1:6" x14ac:dyDescent="0.3">
      <c r="A50" s="223" t="s">
        <v>28</v>
      </c>
      <c r="B50" s="223"/>
      <c r="C50" s="39">
        <v>115.39</v>
      </c>
      <c r="D50" s="40">
        <v>0</v>
      </c>
      <c r="E50" s="41">
        <f t="shared" si="7"/>
        <v>0</v>
      </c>
      <c r="F50" s="41">
        <f t="shared" si="8"/>
        <v>0</v>
      </c>
    </row>
    <row r="51" spans="1:6" ht="15" thickBot="1" x14ac:dyDescent="0.35">
      <c r="A51" s="6"/>
      <c r="B51" s="6"/>
    </row>
    <row r="52" spans="1:6" x14ac:dyDescent="0.3">
      <c r="A52" s="229" t="s">
        <v>103</v>
      </c>
      <c r="B52" s="230"/>
    </row>
    <row r="53" spans="1:6" ht="57.6" x14ac:dyDescent="0.3">
      <c r="A53" s="231" t="s">
        <v>6</v>
      </c>
      <c r="B53" s="231"/>
      <c r="C53" s="37" t="s">
        <v>120</v>
      </c>
      <c r="D53" s="38" t="s">
        <v>287</v>
      </c>
      <c r="E53" s="38" t="s">
        <v>288</v>
      </c>
      <c r="F53" s="38" t="s">
        <v>289</v>
      </c>
    </row>
    <row r="54" spans="1:6" x14ac:dyDescent="0.3">
      <c r="A54" s="232" t="s">
        <v>86</v>
      </c>
      <c r="B54" s="233"/>
      <c r="C54" s="39">
        <v>10.511693319999999</v>
      </c>
      <c r="D54" s="40">
        <v>14.85</v>
      </c>
      <c r="E54" s="41">
        <f t="shared" ref="E54:E63" si="9">D54*1.033</f>
        <v>15.340049999999998</v>
      </c>
      <c r="F54" s="41">
        <f t="shared" ref="F54:F63" si="10">E54*1.032</f>
        <v>15.830931599999998</v>
      </c>
    </row>
    <row r="55" spans="1:6" x14ac:dyDescent="0.3">
      <c r="A55" s="232" t="s">
        <v>87</v>
      </c>
      <c r="B55" s="233"/>
      <c r="C55" s="39">
        <v>11.07129286</v>
      </c>
      <c r="D55" s="40">
        <v>21.5</v>
      </c>
      <c r="E55" s="41">
        <f t="shared" si="9"/>
        <v>22.209499999999998</v>
      </c>
      <c r="F55" s="41">
        <f t="shared" si="10"/>
        <v>22.920203999999998</v>
      </c>
    </row>
    <row r="56" spans="1:6" x14ac:dyDescent="0.3">
      <c r="A56" s="232" t="s">
        <v>88</v>
      </c>
      <c r="B56" s="233"/>
      <c r="C56" s="39">
        <v>11.828398119999999</v>
      </c>
      <c r="D56" s="40">
        <v>25</v>
      </c>
      <c r="E56" s="41">
        <f t="shared" si="9"/>
        <v>25.824999999999999</v>
      </c>
      <c r="F56" s="41">
        <f t="shared" si="10"/>
        <v>26.651399999999999</v>
      </c>
    </row>
    <row r="57" spans="1:6" x14ac:dyDescent="0.3">
      <c r="A57" s="232" t="s">
        <v>89</v>
      </c>
      <c r="B57" s="233"/>
      <c r="C57" s="39">
        <v>12.673283700000002</v>
      </c>
      <c r="D57" s="40">
        <v>33</v>
      </c>
      <c r="E57" s="41">
        <f t="shared" si="9"/>
        <v>34.088999999999999</v>
      </c>
      <c r="F57" s="41">
        <f t="shared" si="10"/>
        <v>35.179848</v>
      </c>
    </row>
    <row r="58" spans="1:6" x14ac:dyDescent="0.3">
      <c r="A58" s="232" t="s">
        <v>90</v>
      </c>
      <c r="B58" s="233"/>
      <c r="C58" s="39">
        <v>13.397471340000001</v>
      </c>
      <c r="D58" s="40">
        <v>90</v>
      </c>
      <c r="E58" s="41">
        <f t="shared" si="9"/>
        <v>92.97</v>
      </c>
      <c r="F58" s="41">
        <f t="shared" si="10"/>
        <v>95.945040000000006</v>
      </c>
    </row>
    <row r="59" spans="1:6" x14ac:dyDescent="0.3">
      <c r="A59" s="223" t="s">
        <v>29</v>
      </c>
      <c r="B59" s="223"/>
      <c r="C59" s="39">
        <v>18.686235620000001</v>
      </c>
      <c r="D59" s="40">
        <v>150</v>
      </c>
      <c r="E59" s="41">
        <f t="shared" si="9"/>
        <v>154.94999999999999</v>
      </c>
      <c r="F59" s="41">
        <f t="shared" si="10"/>
        <v>159.9084</v>
      </c>
    </row>
    <row r="60" spans="1:6" x14ac:dyDescent="0.3">
      <c r="A60" s="223" t="s">
        <v>98</v>
      </c>
      <c r="B60" s="223"/>
      <c r="C60" s="39">
        <v>18.686235620000001</v>
      </c>
      <c r="D60" s="40">
        <v>150</v>
      </c>
      <c r="E60" s="41">
        <f t="shared" si="9"/>
        <v>154.94999999999999</v>
      </c>
      <c r="F60" s="41">
        <f t="shared" si="10"/>
        <v>159.9084</v>
      </c>
    </row>
    <row r="61" spans="1:6" x14ac:dyDescent="0.3">
      <c r="A61" s="223" t="s">
        <v>99</v>
      </c>
      <c r="B61" s="223"/>
      <c r="C61" s="39">
        <v>18.686235620000001</v>
      </c>
      <c r="D61" s="40">
        <v>150</v>
      </c>
      <c r="E61" s="41">
        <f t="shared" si="9"/>
        <v>154.94999999999999</v>
      </c>
      <c r="F61" s="41">
        <f t="shared" si="10"/>
        <v>159.9084</v>
      </c>
    </row>
    <row r="62" spans="1:6" x14ac:dyDescent="0.3">
      <c r="A62" s="223" t="s">
        <v>100</v>
      </c>
      <c r="B62" s="223"/>
      <c r="C62" s="39">
        <v>18.686235620000001</v>
      </c>
      <c r="D62" s="40">
        <v>150</v>
      </c>
      <c r="E62" s="41">
        <f t="shared" si="9"/>
        <v>154.94999999999999</v>
      </c>
      <c r="F62" s="41">
        <f t="shared" si="10"/>
        <v>159.9084</v>
      </c>
    </row>
    <row r="63" spans="1:6" x14ac:dyDescent="0.3">
      <c r="A63" s="223" t="s">
        <v>101</v>
      </c>
      <c r="B63" s="223"/>
      <c r="C63" s="39">
        <v>18.686235620000001</v>
      </c>
      <c r="D63" s="40">
        <v>150</v>
      </c>
      <c r="E63" s="41">
        <f t="shared" si="9"/>
        <v>154.94999999999999</v>
      </c>
      <c r="F63" s="41">
        <f t="shared" si="10"/>
        <v>159.9084</v>
      </c>
    </row>
    <row r="64" spans="1:6" x14ac:dyDescent="0.3">
      <c r="A64" s="19"/>
      <c r="B64" s="19"/>
      <c r="C64" s="44"/>
    </row>
    <row r="65" spans="1:6" ht="15" thickBot="1" x14ac:dyDescent="0.35">
      <c r="A65" s="19"/>
      <c r="B65" s="19"/>
      <c r="C65" s="44"/>
    </row>
    <row r="66" spans="1:6" x14ac:dyDescent="0.3">
      <c r="A66" s="229" t="s">
        <v>30</v>
      </c>
      <c r="B66" s="230"/>
    </row>
    <row r="67" spans="1:6" ht="57.6" x14ac:dyDescent="0.3">
      <c r="A67" s="231" t="s">
        <v>104</v>
      </c>
      <c r="B67" s="231"/>
      <c r="C67" s="37" t="s">
        <v>120</v>
      </c>
      <c r="D67" s="38" t="s">
        <v>287</v>
      </c>
      <c r="E67" s="38" t="s">
        <v>288</v>
      </c>
      <c r="F67" s="38" t="s">
        <v>289</v>
      </c>
    </row>
    <row r="68" spans="1:6" x14ac:dyDescent="0.3">
      <c r="A68" s="223" t="s">
        <v>31</v>
      </c>
      <c r="B68" s="223"/>
      <c r="C68" s="39">
        <v>57.695</v>
      </c>
      <c r="D68" s="40">
        <f t="shared" ref="D68:D80" si="11">C68*1.037</f>
        <v>59.829714999999993</v>
      </c>
      <c r="E68" s="41">
        <f t="shared" ref="E68:E80" si="12">D68*1.033</f>
        <v>61.804095594999986</v>
      </c>
      <c r="F68" s="41">
        <f t="shared" ref="F68:F80" si="13">E68*1.032</f>
        <v>63.781826654039989</v>
      </c>
    </row>
    <row r="69" spans="1:6" x14ac:dyDescent="0.3">
      <c r="A69" s="223" t="s">
        <v>40</v>
      </c>
      <c r="B69" s="223"/>
      <c r="C69" s="39">
        <v>0</v>
      </c>
      <c r="D69" s="40">
        <f t="shared" si="11"/>
        <v>0</v>
      </c>
      <c r="E69" s="41">
        <f t="shared" si="12"/>
        <v>0</v>
      </c>
      <c r="F69" s="41">
        <f t="shared" si="13"/>
        <v>0</v>
      </c>
    </row>
    <row r="70" spans="1:6" x14ac:dyDescent="0.3">
      <c r="A70" s="223" t="s">
        <v>41</v>
      </c>
      <c r="B70" s="223"/>
      <c r="C70" s="39">
        <v>5.2030399999999997</v>
      </c>
      <c r="D70" s="40">
        <f t="shared" si="11"/>
        <v>5.3955524799999992</v>
      </c>
      <c r="E70" s="41">
        <f t="shared" si="12"/>
        <v>5.5736057118399991</v>
      </c>
      <c r="F70" s="41">
        <f t="shared" si="13"/>
        <v>5.7519610946188795</v>
      </c>
    </row>
    <row r="71" spans="1:6" x14ac:dyDescent="0.3">
      <c r="A71" s="223" t="s">
        <v>42</v>
      </c>
      <c r="B71" s="223"/>
      <c r="C71" s="39">
        <v>7.4478999999999997</v>
      </c>
      <c r="D71" s="40">
        <f t="shared" si="11"/>
        <v>7.7234722999999992</v>
      </c>
      <c r="E71" s="41">
        <f t="shared" si="12"/>
        <v>7.9783468858999989</v>
      </c>
      <c r="F71" s="41">
        <f t="shared" si="13"/>
        <v>8.2336539862487985</v>
      </c>
    </row>
    <row r="72" spans="1:6" x14ac:dyDescent="0.3">
      <c r="A72" s="223" t="s">
        <v>43</v>
      </c>
      <c r="B72" s="223"/>
      <c r="C72" s="39">
        <v>0</v>
      </c>
      <c r="D72" s="40">
        <f t="shared" si="11"/>
        <v>0</v>
      </c>
      <c r="E72" s="41">
        <f t="shared" si="12"/>
        <v>0</v>
      </c>
      <c r="F72" s="41">
        <f t="shared" si="13"/>
        <v>0</v>
      </c>
    </row>
    <row r="73" spans="1:6" x14ac:dyDescent="0.3">
      <c r="A73" s="223" t="s">
        <v>44</v>
      </c>
      <c r="B73" s="223"/>
      <c r="C73" s="39">
        <v>5.0037299999999991</v>
      </c>
      <c r="D73" s="40">
        <f t="shared" si="11"/>
        <v>5.1888680099999984</v>
      </c>
      <c r="E73" s="41">
        <f t="shared" si="12"/>
        <v>5.3601006543299983</v>
      </c>
      <c r="F73" s="41">
        <f t="shared" si="13"/>
        <v>5.5316238752685587</v>
      </c>
    </row>
    <row r="74" spans="1:6" x14ac:dyDescent="0.3">
      <c r="A74" s="223" t="s">
        <v>45</v>
      </c>
      <c r="B74" s="223"/>
      <c r="C74" s="39">
        <v>7.1541800000000002</v>
      </c>
      <c r="D74" s="40">
        <f t="shared" si="11"/>
        <v>7.4188846599999998</v>
      </c>
      <c r="E74" s="41">
        <f t="shared" si="12"/>
        <v>7.6637078537799992</v>
      </c>
      <c r="F74" s="41">
        <f t="shared" si="13"/>
        <v>7.9089465051009595</v>
      </c>
    </row>
    <row r="75" spans="1:6" x14ac:dyDescent="0.3">
      <c r="A75" s="223" t="s">
        <v>46</v>
      </c>
      <c r="B75" s="223"/>
      <c r="C75" s="39">
        <v>51.9255</v>
      </c>
      <c r="D75" s="40">
        <f t="shared" si="11"/>
        <v>53.846743499999995</v>
      </c>
      <c r="E75" s="41">
        <f t="shared" si="12"/>
        <v>55.623686035499993</v>
      </c>
      <c r="F75" s="41">
        <f t="shared" si="13"/>
        <v>57.403643988635991</v>
      </c>
    </row>
    <row r="76" spans="1:6" x14ac:dyDescent="0.3">
      <c r="A76" s="223" t="s">
        <v>32</v>
      </c>
      <c r="B76" s="223"/>
      <c r="C76" s="39">
        <v>17.308499999999999</v>
      </c>
      <c r="D76" s="40">
        <f t="shared" si="11"/>
        <v>17.948914499999997</v>
      </c>
      <c r="E76" s="41">
        <f t="shared" si="12"/>
        <v>18.541228678499994</v>
      </c>
      <c r="F76" s="41">
        <f t="shared" si="13"/>
        <v>19.134547996211996</v>
      </c>
    </row>
    <row r="77" spans="1:6" x14ac:dyDescent="0.3">
      <c r="A77" s="223" t="s">
        <v>47</v>
      </c>
      <c r="B77" s="223"/>
      <c r="C77" s="39">
        <v>346.17</v>
      </c>
      <c r="D77" s="40">
        <f t="shared" si="11"/>
        <v>358.97829000000002</v>
      </c>
      <c r="E77" s="41">
        <f t="shared" si="12"/>
        <v>370.82457356999998</v>
      </c>
      <c r="F77" s="41">
        <f t="shared" si="13"/>
        <v>382.69095992424002</v>
      </c>
    </row>
    <row r="78" spans="1:6" x14ac:dyDescent="0.3">
      <c r="A78" s="223" t="s">
        <v>48</v>
      </c>
      <c r="B78" s="223"/>
      <c r="C78" s="39">
        <v>651.95349999999996</v>
      </c>
      <c r="D78" s="40">
        <f t="shared" si="11"/>
        <v>676.07577949999995</v>
      </c>
      <c r="E78" s="41">
        <f t="shared" si="12"/>
        <v>698.38628022349985</v>
      </c>
      <c r="F78" s="41">
        <f t="shared" si="13"/>
        <v>720.73464119065181</v>
      </c>
    </row>
    <row r="79" spans="1:6" x14ac:dyDescent="0.3">
      <c r="A79" s="223" t="s">
        <v>33</v>
      </c>
      <c r="B79" s="223"/>
      <c r="C79" s="39">
        <v>5769.5</v>
      </c>
      <c r="D79" s="40">
        <f t="shared" si="11"/>
        <v>5982.9714999999997</v>
      </c>
      <c r="E79" s="41">
        <f t="shared" si="12"/>
        <v>6180.409559499999</v>
      </c>
      <c r="F79" s="41">
        <f t="shared" si="13"/>
        <v>6378.1826654039987</v>
      </c>
    </row>
    <row r="80" spans="1:6" x14ac:dyDescent="0.3">
      <c r="A80" s="223" t="s">
        <v>34</v>
      </c>
      <c r="B80" s="223"/>
      <c r="C80" s="39">
        <v>5769.5</v>
      </c>
      <c r="D80" s="40">
        <f t="shared" si="11"/>
        <v>5982.9714999999997</v>
      </c>
      <c r="E80" s="41">
        <f t="shared" si="12"/>
        <v>6180.409559499999</v>
      </c>
      <c r="F80" s="41">
        <f t="shared" si="13"/>
        <v>6378.1826654039987</v>
      </c>
    </row>
    <row r="81" spans="1:6" x14ac:dyDescent="0.3">
      <c r="A81" s="12"/>
      <c r="B81" s="5"/>
    </row>
    <row r="82" spans="1:6" x14ac:dyDescent="0.3">
      <c r="A82" s="224" t="s">
        <v>61</v>
      </c>
      <c r="B82" s="225"/>
    </row>
    <row r="83" spans="1:6" x14ac:dyDescent="0.3">
      <c r="A83" s="7"/>
      <c r="B83" s="7"/>
    </row>
    <row r="84" spans="1:6" ht="55.2" customHeight="1" x14ac:dyDescent="0.3">
      <c r="A84" s="216" t="s">
        <v>49</v>
      </c>
      <c r="B84" s="222"/>
    </row>
    <row r="85" spans="1:6" ht="57.6" x14ac:dyDescent="0.3">
      <c r="A85" s="226" t="s">
        <v>102</v>
      </c>
      <c r="B85" s="227"/>
      <c r="C85" s="37" t="s">
        <v>120</v>
      </c>
      <c r="D85" s="38" t="s">
        <v>287</v>
      </c>
      <c r="E85" s="38" t="s">
        <v>288</v>
      </c>
      <c r="F85" s="38" t="s">
        <v>289</v>
      </c>
    </row>
    <row r="86" spans="1:6" ht="28.8" customHeight="1" x14ac:dyDescent="0.3">
      <c r="A86" s="214" t="s">
        <v>50</v>
      </c>
      <c r="B86" s="219"/>
      <c r="C86" s="39">
        <v>150.20310005999997</v>
      </c>
      <c r="D86" s="40">
        <f>C86*1.037</f>
        <v>155.76061476221994</v>
      </c>
      <c r="E86" s="41">
        <f t="shared" ref="E86:E89" si="14">D86*1.033</f>
        <v>160.90071504937319</v>
      </c>
      <c r="F86" s="41">
        <f t="shared" ref="F86:F89" si="15">E86*1.032</f>
        <v>166.04953793095314</v>
      </c>
    </row>
    <row r="87" spans="1:6" ht="30" customHeight="1" x14ac:dyDescent="0.3">
      <c r="A87" s="214" t="s">
        <v>51</v>
      </c>
      <c r="B87" s="220"/>
      <c r="C87" s="39">
        <v>191.797804692</v>
      </c>
      <c r="D87" s="40">
        <f>C87*1.037</f>
        <v>198.89432346560397</v>
      </c>
      <c r="E87" s="41">
        <f t="shared" si="14"/>
        <v>205.45783613996889</v>
      </c>
      <c r="F87" s="41">
        <f t="shared" si="15"/>
        <v>212.03248689644789</v>
      </c>
    </row>
    <row r="88" spans="1:6" x14ac:dyDescent="0.3">
      <c r="A88" s="214" t="s">
        <v>52</v>
      </c>
      <c r="B88" s="220"/>
      <c r="C88" s="39">
        <v>323.51436935999999</v>
      </c>
      <c r="D88" s="40">
        <f>C88*1.037</f>
        <v>335.48440102631997</v>
      </c>
      <c r="E88" s="41">
        <f t="shared" si="14"/>
        <v>346.55538626018853</v>
      </c>
      <c r="F88" s="41">
        <f t="shared" si="15"/>
        <v>357.64515862051456</v>
      </c>
    </row>
    <row r="89" spans="1:6" x14ac:dyDescent="0.3">
      <c r="A89" s="214" t="s">
        <v>53</v>
      </c>
      <c r="B89" s="220"/>
      <c r="C89" s="39">
        <v>432.12276478799998</v>
      </c>
      <c r="D89" s="40">
        <f>C89*1.037</f>
        <v>448.11130708515594</v>
      </c>
      <c r="E89" s="41">
        <f t="shared" si="14"/>
        <v>462.89898021896607</v>
      </c>
      <c r="F89" s="41">
        <f t="shared" si="15"/>
        <v>477.711747585973</v>
      </c>
    </row>
    <row r="90" spans="1:6" ht="26.4" customHeight="1" x14ac:dyDescent="0.3">
      <c r="A90" s="17"/>
      <c r="B90" s="17"/>
    </row>
    <row r="91" spans="1:6" x14ac:dyDescent="0.3">
      <c r="A91" s="221" t="s">
        <v>107</v>
      </c>
      <c r="B91" s="222"/>
    </row>
    <row r="92" spans="1:6" ht="57.6" x14ac:dyDescent="0.3">
      <c r="A92" s="212" t="s">
        <v>105</v>
      </c>
      <c r="B92" s="213"/>
      <c r="C92" s="37" t="s">
        <v>120</v>
      </c>
      <c r="D92" s="38" t="s">
        <v>287</v>
      </c>
      <c r="E92" s="38" t="s">
        <v>288</v>
      </c>
      <c r="F92" s="38" t="s">
        <v>289</v>
      </c>
    </row>
    <row r="93" spans="1:6" ht="31.8" customHeight="1" x14ac:dyDescent="0.3">
      <c r="A93" s="206" t="s">
        <v>54</v>
      </c>
      <c r="B93" s="215"/>
      <c r="C93" s="39">
        <v>687.4680348899999</v>
      </c>
      <c r="D93" s="40">
        <f>C93*1.037</f>
        <v>712.90435218092989</v>
      </c>
      <c r="E93" s="41">
        <f t="shared" ref="E93:E95" si="16">D93*1.033</f>
        <v>736.43019580290047</v>
      </c>
      <c r="F93" s="41">
        <f t="shared" ref="F93:F95" si="17">E93*1.032</f>
        <v>759.99596206859326</v>
      </c>
    </row>
    <row r="94" spans="1:6" x14ac:dyDescent="0.3">
      <c r="A94" s="206" t="s">
        <v>55</v>
      </c>
      <c r="B94" s="206"/>
      <c r="C94" s="39">
        <v>1014.4486296360001</v>
      </c>
      <c r="D94" s="40">
        <f>C94*1.037</f>
        <v>1051.983228932532</v>
      </c>
      <c r="E94" s="41">
        <f t="shared" si="16"/>
        <v>1086.6986754873055</v>
      </c>
      <c r="F94" s="41">
        <f t="shared" si="17"/>
        <v>1121.4730331028993</v>
      </c>
    </row>
    <row r="95" spans="1:6" x14ac:dyDescent="0.3">
      <c r="A95" s="206" t="s">
        <v>53</v>
      </c>
      <c r="B95" s="206"/>
      <c r="C95" s="39">
        <v>1520.5175359920001</v>
      </c>
      <c r="D95" s="40">
        <f>C95*1.037</f>
        <v>1576.776684823704</v>
      </c>
      <c r="E95" s="41">
        <f t="shared" si="16"/>
        <v>1628.8103154228861</v>
      </c>
      <c r="F95" s="41">
        <f t="shared" si="17"/>
        <v>1680.9322455164186</v>
      </c>
    </row>
    <row r="96" spans="1:6" x14ac:dyDescent="0.3">
      <c r="A96" s="9"/>
      <c r="B96" s="9"/>
    </row>
    <row r="97" spans="1:6" x14ac:dyDescent="0.3">
      <c r="A97" s="216" t="s">
        <v>56</v>
      </c>
      <c r="B97" s="217"/>
    </row>
    <row r="98" spans="1:6" x14ac:dyDescent="0.3">
      <c r="A98" s="218" t="s">
        <v>106</v>
      </c>
      <c r="B98" s="218"/>
      <c r="C98" s="43"/>
      <c r="D98" s="40"/>
      <c r="E98" s="43"/>
      <c r="F98" s="43"/>
    </row>
    <row r="99" spans="1:6" x14ac:dyDescent="0.3">
      <c r="A99" s="206" t="s">
        <v>56</v>
      </c>
      <c r="B99" s="206"/>
      <c r="C99" s="39">
        <v>329.17619999999999</v>
      </c>
      <c r="D99" s="40">
        <f>C99*1.037</f>
        <v>341.35571939999994</v>
      </c>
      <c r="E99" s="41">
        <f t="shared" ref="E99" si="18">D99*1.033</f>
        <v>352.6204581401999</v>
      </c>
      <c r="F99" s="41">
        <f t="shared" ref="F99" si="19">E99*1.032</f>
        <v>363.90431280068628</v>
      </c>
    </row>
    <row r="100" spans="1:6" x14ac:dyDescent="0.3">
      <c r="A100" s="8"/>
      <c r="B100" s="5"/>
    </row>
    <row r="101" spans="1:6" x14ac:dyDescent="0.3">
      <c r="A101" s="5"/>
      <c r="B101" s="5"/>
    </row>
    <row r="102" spans="1:6" x14ac:dyDescent="0.3">
      <c r="A102" s="5"/>
      <c r="B102" s="5"/>
    </row>
    <row r="103" spans="1:6" x14ac:dyDescent="0.3">
      <c r="A103" s="211" t="s">
        <v>57</v>
      </c>
      <c r="B103" s="203"/>
    </row>
    <row r="104" spans="1:6" x14ac:dyDescent="0.3">
      <c r="A104" s="211"/>
      <c r="B104" s="203"/>
    </row>
    <row r="105" spans="1:6" ht="57.6" x14ac:dyDescent="0.3">
      <c r="A105" s="212" t="s">
        <v>105</v>
      </c>
      <c r="B105" s="213"/>
      <c r="C105" s="37" t="s">
        <v>120</v>
      </c>
      <c r="D105" s="38" t="s">
        <v>287</v>
      </c>
      <c r="E105" s="38" t="s">
        <v>288</v>
      </c>
      <c r="F105" s="38" t="s">
        <v>289</v>
      </c>
    </row>
    <row r="106" spans="1:6" ht="30" customHeight="1" x14ac:dyDescent="0.3">
      <c r="A106" s="206" t="s">
        <v>54</v>
      </c>
      <c r="B106" s="214"/>
      <c r="C106" s="39">
        <v>4466.8091140920005</v>
      </c>
      <c r="D106" s="40">
        <f>C106*1.037</f>
        <v>4632.0810513134038</v>
      </c>
      <c r="E106" s="41">
        <f t="shared" ref="E106:E109" si="20">D106*1.033</f>
        <v>4784.9397260067453</v>
      </c>
      <c r="F106" s="41">
        <f t="shared" ref="F106:F109" si="21">E106*1.032</f>
        <v>4938.057797238961</v>
      </c>
    </row>
    <row r="107" spans="1:6" x14ac:dyDescent="0.3">
      <c r="A107" s="206" t="s">
        <v>55</v>
      </c>
      <c r="B107" s="214"/>
      <c r="C107" s="39">
        <v>5508.9875468159998</v>
      </c>
      <c r="D107" s="40">
        <f>C107*1.037</f>
        <v>5712.8200860481911</v>
      </c>
      <c r="E107" s="41">
        <f t="shared" si="20"/>
        <v>5901.3431488877814</v>
      </c>
      <c r="F107" s="41">
        <f t="shared" si="21"/>
        <v>6090.1861296521902</v>
      </c>
    </row>
    <row r="108" spans="1:6" x14ac:dyDescent="0.3">
      <c r="A108" s="206" t="s">
        <v>53</v>
      </c>
      <c r="B108" s="214"/>
      <c r="C108" s="39">
        <v>6700.2136711379999</v>
      </c>
      <c r="D108" s="40">
        <f>C108*1.037</f>
        <v>6948.1215769701057</v>
      </c>
      <c r="E108" s="41">
        <f t="shared" si="20"/>
        <v>7177.4095890101189</v>
      </c>
      <c r="F108" s="41">
        <f t="shared" si="21"/>
        <v>7407.0866958584429</v>
      </c>
    </row>
    <row r="109" spans="1:6" x14ac:dyDescent="0.3">
      <c r="A109" s="206" t="s">
        <v>58</v>
      </c>
      <c r="B109" s="214"/>
      <c r="C109" s="39">
        <v>6364.0731999999998</v>
      </c>
      <c r="D109" s="40">
        <f>C109*1.037</f>
        <v>6599.5439083999991</v>
      </c>
      <c r="E109" s="41">
        <f t="shared" si="20"/>
        <v>6817.3288573771988</v>
      </c>
      <c r="F109" s="41">
        <f t="shared" si="21"/>
        <v>7035.4833808132689</v>
      </c>
    </row>
    <row r="110" spans="1:6" x14ac:dyDescent="0.3">
      <c r="A110" s="9"/>
      <c r="B110" s="9"/>
    </row>
    <row r="111" spans="1:6" x14ac:dyDescent="0.3">
      <c r="A111" s="202" t="s">
        <v>91</v>
      </c>
      <c r="B111" s="203"/>
    </row>
    <row r="112" spans="1:6" x14ac:dyDescent="0.3">
      <c r="A112" s="204" t="s">
        <v>59</v>
      </c>
      <c r="B112" s="205"/>
    </row>
    <row r="113" spans="1:6" x14ac:dyDescent="0.3">
      <c r="A113" s="206" t="s">
        <v>60</v>
      </c>
      <c r="B113" s="206"/>
      <c r="C113" s="39">
        <v>120.16248004800001</v>
      </c>
      <c r="D113" s="40">
        <f>C113*1.037</f>
        <v>124.608491809776</v>
      </c>
      <c r="E113" s="41">
        <f t="shared" ref="E113" si="22">D113*1.033</f>
        <v>128.72057203949859</v>
      </c>
      <c r="F113" s="41">
        <f t="shared" ref="F113" si="23">E113*1.032</f>
        <v>132.83963034476255</v>
      </c>
    </row>
    <row r="114" spans="1:6" x14ac:dyDescent="0.3">
      <c r="A114" s="5"/>
      <c r="B114" s="5"/>
    </row>
    <row r="115" spans="1:6" x14ac:dyDescent="0.3">
      <c r="A115" s="207" t="s">
        <v>62</v>
      </c>
      <c r="B115" s="208"/>
    </row>
    <row r="116" spans="1:6" ht="57.6" x14ac:dyDescent="0.3">
      <c r="A116" s="209" t="s">
        <v>79</v>
      </c>
      <c r="B116" s="210"/>
      <c r="C116" s="37" t="s">
        <v>120</v>
      </c>
      <c r="D116" s="38" t="s">
        <v>287</v>
      </c>
      <c r="E116" s="38" t="s">
        <v>288</v>
      </c>
      <c r="F116" s="38" t="s">
        <v>289</v>
      </c>
    </row>
    <row r="117" spans="1:6" x14ac:dyDescent="0.3">
      <c r="A117" s="199" t="s">
        <v>63</v>
      </c>
      <c r="B117" s="200"/>
      <c r="C117" s="39">
        <v>3058.9639296918162</v>
      </c>
      <c r="D117" s="40">
        <f>C117*1.037</f>
        <v>3172.1455950904133</v>
      </c>
      <c r="E117" s="41">
        <f t="shared" ref="E117:E121" si="24">D117*1.033</f>
        <v>3276.8263997283966</v>
      </c>
      <c r="F117" s="41">
        <f t="shared" ref="F117:F121" si="25">E117*1.032</f>
        <v>3381.6848445197056</v>
      </c>
    </row>
    <row r="118" spans="1:6" x14ac:dyDescent="0.3">
      <c r="A118" s="199" t="s">
        <v>64</v>
      </c>
      <c r="B118" s="200"/>
      <c r="C118" s="39">
        <v>3670.0227110879632</v>
      </c>
      <c r="D118" s="40">
        <f>C118*1.037</f>
        <v>3805.8135513982174</v>
      </c>
      <c r="E118" s="41">
        <f t="shared" si="24"/>
        <v>3931.4053985943583</v>
      </c>
      <c r="F118" s="41">
        <f t="shared" si="25"/>
        <v>4057.210371349378</v>
      </c>
    </row>
    <row r="119" spans="1:6" x14ac:dyDescent="0.3">
      <c r="A119" s="199" t="s">
        <v>65</v>
      </c>
      <c r="B119" s="200"/>
      <c r="C119" s="39">
        <v>3670.0227110879632</v>
      </c>
      <c r="D119" s="40">
        <f>C119*1.037</f>
        <v>3805.8135513982174</v>
      </c>
      <c r="E119" s="41">
        <f t="shared" si="24"/>
        <v>3931.4053985943583</v>
      </c>
      <c r="F119" s="41">
        <f t="shared" si="25"/>
        <v>4057.210371349378</v>
      </c>
    </row>
    <row r="120" spans="1:6" x14ac:dyDescent="0.3">
      <c r="A120" s="199" t="s">
        <v>66</v>
      </c>
      <c r="B120" s="200"/>
      <c r="C120" s="39">
        <v>3670.0227110879632</v>
      </c>
      <c r="D120" s="40">
        <f>C120*1.037</f>
        <v>3805.8135513982174</v>
      </c>
      <c r="E120" s="41">
        <f t="shared" si="24"/>
        <v>3931.4053985943583</v>
      </c>
      <c r="F120" s="41">
        <f t="shared" si="25"/>
        <v>4057.210371349378</v>
      </c>
    </row>
    <row r="121" spans="1:6" x14ac:dyDescent="0.3">
      <c r="A121" s="199" t="s">
        <v>67</v>
      </c>
      <c r="B121" s="200"/>
      <c r="C121" s="39">
        <v>917.5056777719908</v>
      </c>
      <c r="D121" s="40">
        <f>C121*1.037</f>
        <v>951.45338784955436</v>
      </c>
      <c r="E121" s="41">
        <f t="shared" si="24"/>
        <v>982.85134964858958</v>
      </c>
      <c r="F121" s="41">
        <f t="shared" si="25"/>
        <v>1014.3025928373445</v>
      </c>
    </row>
    <row r="122" spans="1:6" x14ac:dyDescent="0.3">
      <c r="A122" s="5"/>
      <c r="B122" s="5"/>
    </row>
    <row r="123" spans="1:6" x14ac:dyDescent="0.3">
      <c r="A123" s="201" t="s">
        <v>77</v>
      </c>
      <c r="B123" s="201"/>
    </row>
    <row r="124" spans="1:6" ht="57.6" x14ac:dyDescent="0.3">
      <c r="A124" s="194" t="s">
        <v>79</v>
      </c>
      <c r="B124" s="195"/>
      <c r="C124" s="37" t="s">
        <v>120</v>
      </c>
      <c r="D124" s="38" t="s">
        <v>287</v>
      </c>
      <c r="E124" s="38" t="s">
        <v>288</v>
      </c>
      <c r="F124" s="38" t="s">
        <v>289</v>
      </c>
    </row>
    <row r="125" spans="1:6" x14ac:dyDescent="0.3">
      <c r="A125" s="196" t="s">
        <v>69</v>
      </c>
      <c r="B125" s="196"/>
      <c r="C125" s="39">
        <v>47.051573219076445</v>
      </c>
      <c r="D125" s="40">
        <f t="shared" ref="D125:D130" si="26">C125*1.037</f>
        <v>48.792481428182271</v>
      </c>
      <c r="E125" s="41">
        <f t="shared" ref="E125:E130" si="27">D125*1.033</f>
        <v>50.402633315312279</v>
      </c>
      <c r="F125" s="41">
        <f t="shared" ref="F125:F130" si="28">E125*1.032</f>
        <v>52.015517581402271</v>
      </c>
    </row>
    <row r="126" spans="1:6" x14ac:dyDescent="0.3">
      <c r="A126" s="196" t="s">
        <v>70</v>
      </c>
      <c r="B126" s="196"/>
      <c r="C126" s="39">
        <v>195.17689631616904</v>
      </c>
      <c r="D126" s="40">
        <f t="shared" si="26"/>
        <v>202.39844147986727</v>
      </c>
      <c r="E126" s="41">
        <f t="shared" si="27"/>
        <v>209.07759004870289</v>
      </c>
      <c r="F126" s="41">
        <f t="shared" si="28"/>
        <v>215.76807293026138</v>
      </c>
    </row>
    <row r="127" spans="1:6" x14ac:dyDescent="0.3">
      <c r="A127" s="196" t="s">
        <v>71</v>
      </c>
      <c r="B127" s="196"/>
      <c r="C127" s="39">
        <v>195.17689631616904</v>
      </c>
      <c r="D127" s="40">
        <f t="shared" si="26"/>
        <v>202.39844147986727</v>
      </c>
      <c r="E127" s="41">
        <f t="shared" si="27"/>
        <v>209.07759004870289</v>
      </c>
      <c r="F127" s="41">
        <f t="shared" si="28"/>
        <v>215.76807293026138</v>
      </c>
    </row>
    <row r="128" spans="1:6" x14ac:dyDescent="0.3">
      <c r="A128" s="196" t="s">
        <v>72</v>
      </c>
      <c r="B128" s="196"/>
      <c r="C128" s="39">
        <v>115.01495675774242</v>
      </c>
      <c r="D128" s="40">
        <f t="shared" si="26"/>
        <v>119.27051015777889</v>
      </c>
      <c r="E128" s="41">
        <f t="shared" si="27"/>
        <v>123.20643699298559</v>
      </c>
      <c r="F128" s="41">
        <f t="shared" si="28"/>
        <v>127.14904297676112</v>
      </c>
    </row>
    <row r="129" spans="1:6" x14ac:dyDescent="0.3">
      <c r="A129" s="196" t="s">
        <v>73</v>
      </c>
      <c r="B129" s="196"/>
      <c r="C129" s="39">
        <v>115.01495675774242</v>
      </c>
      <c r="D129" s="40">
        <f t="shared" si="26"/>
        <v>119.27051015777889</v>
      </c>
      <c r="E129" s="41">
        <f t="shared" si="27"/>
        <v>123.20643699298559</v>
      </c>
      <c r="F129" s="41">
        <f t="shared" si="28"/>
        <v>127.14904297676112</v>
      </c>
    </row>
    <row r="130" spans="1:6" x14ac:dyDescent="0.3">
      <c r="A130" s="196" t="s">
        <v>74</v>
      </c>
      <c r="B130" s="196"/>
      <c r="C130" s="39">
        <v>115.01495675774242</v>
      </c>
      <c r="D130" s="40">
        <f t="shared" si="26"/>
        <v>119.27051015777889</v>
      </c>
      <c r="E130" s="41">
        <f t="shared" si="27"/>
        <v>123.20643699298559</v>
      </c>
      <c r="F130" s="41">
        <f t="shared" si="28"/>
        <v>127.14904297676112</v>
      </c>
    </row>
    <row r="131" spans="1:6" x14ac:dyDescent="0.3">
      <c r="A131" s="18"/>
      <c r="B131" s="18"/>
    </row>
    <row r="132" spans="1:6" x14ac:dyDescent="0.3">
      <c r="A132" s="193" t="s">
        <v>78</v>
      </c>
      <c r="B132" s="193"/>
    </row>
    <row r="133" spans="1:6" ht="57.6" x14ac:dyDescent="0.3">
      <c r="A133" s="194" t="s">
        <v>79</v>
      </c>
      <c r="B133" s="195"/>
      <c r="C133" s="37" t="s">
        <v>120</v>
      </c>
      <c r="D133" s="38" t="s">
        <v>287</v>
      </c>
      <c r="E133" s="38" t="s">
        <v>288</v>
      </c>
      <c r="F133" s="38" t="s">
        <v>289</v>
      </c>
    </row>
    <row r="134" spans="1:6" x14ac:dyDescent="0.3">
      <c r="A134" s="196" t="s">
        <v>68</v>
      </c>
      <c r="B134" s="196"/>
      <c r="C134" s="45">
        <v>348.53017199315894</v>
      </c>
      <c r="D134" s="40">
        <f>C134*1.037</f>
        <v>361.4257883569058</v>
      </c>
      <c r="E134" s="41">
        <f t="shared" ref="E134:E136" si="29">D134*1.033</f>
        <v>373.35283937268366</v>
      </c>
      <c r="F134" s="41">
        <f t="shared" ref="F134:F136" si="30">E134*1.032</f>
        <v>385.30013023260955</v>
      </c>
    </row>
    <row r="135" spans="1:6" x14ac:dyDescent="0.3">
      <c r="A135" s="196" t="s">
        <v>75</v>
      </c>
      <c r="B135" s="196"/>
      <c r="C135" s="39">
        <v>1549.2166145095912</v>
      </c>
      <c r="D135" s="40">
        <f>C135*1.037</f>
        <v>1606.5376292464459</v>
      </c>
      <c r="E135" s="41">
        <f t="shared" si="29"/>
        <v>1659.5533710115785</v>
      </c>
      <c r="F135" s="41">
        <f t="shared" si="30"/>
        <v>1712.6590788839492</v>
      </c>
    </row>
    <row r="136" spans="1:6" x14ac:dyDescent="0.3">
      <c r="A136" s="196" t="s">
        <v>76</v>
      </c>
      <c r="B136" s="196"/>
      <c r="C136" s="39">
        <v>1549.2166145095912</v>
      </c>
      <c r="D136" s="40">
        <f>C136*1.037</f>
        <v>1606.5376292464459</v>
      </c>
      <c r="E136" s="41">
        <f t="shared" si="29"/>
        <v>1659.5533710115785</v>
      </c>
      <c r="F136" s="41">
        <f t="shared" si="30"/>
        <v>1712.6590788839492</v>
      </c>
    </row>
    <row r="137" spans="1:6" x14ac:dyDescent="0.3">
      <c r="B137" s="25" t="s">
        <v>83</v>
      </c>
    </row>
  </sheetData>
  <mergeCells count="113">
    <mergeCell ref="A127:B127"/>
    <mergeCell ref="A128:B128"/>
    <mergeCell ref="A129:B129"/>
    <mergeCell ref="A130:B130"/>
    <mergeCell ref="A6:B6"/>
    <mergeCell ref="A16:B16"/>
    <mergeCell ref="A17:B17"/>
    <mergeCell ref="A18:B18"/>
    <mergeCell ref="A19:B19"/>
    <mergeCell ref="A20:B20"/>
    <mergeCell ref="A23:B23"/>
    <mergeCell ref="A113:B113"/>
    <mergeCell ref="A115:B115"/>
    <mergeCell ref="A34:B34"/>
    <mergeCell ref="A35:B35"/>
    <mergeCell ref="A36:B36"/>
    <mergeCell ref="A38:B38"/>
    <mergeCell ref="A39:B39"/>
    <mergeCell ref="A40:B40"/>
    <mergeCell ref="A41:B41"/>
    <mergeCell ref="A42:B42"/>
    <mergeCell ref="A24:B24"/>
    <mergeCell ref="A25:B25"/>
    <mergeCell ref="A26:B26"/>
    <mergeCell ref="A27:B27"/>
    <mergeCell ref="A28:B28"/>
    <mergeCell ref="A29:B29"/>
    <mergeCell ref="A30:B30"/>
    <mergeCell ref="A31:B31"/>
    <mergeCell ref="A32:B32"/>
    <mergeCell ref="A66:B66"/>
    <mergeCell ref="A67:B67"/>
    <mergeCell ref="A68:B68"/>
    <mergeCell ref="A69:B69"/>
    <mergeCell ref="A70:B70"/>
    <mergeCell ref="A71:B71"/>
    <mergeCell ref="A72:B72"/>
    <mergeCell ref="A73:B73"/>
    <mergeCell ref="A43:B43"/>
    <mergeCell ref="A44:B44"/>
    <mergeCell ref="A45:B45"/>
    <mergeCell ref="A46:B46"/>
    <mergeCell ref="A47:B47"/>
    <mergeCell ref="A49:B49"/>
    <mergeCell ref="A50:B50"/>
    <mergeCell ref="A56:B56"/>
    <mergeCell ref="A63:B63"/>
    <mergeCell ref="A89:B89"/>
    <mergeCell ref="A92:B92"/>
    <mergeCell ref="A93:B93"/>
    <mergeCell ref="A94:B94"/>
    <mergeCell ref="A97:B97"/>
    <mergeCell ref="A88:B88"/>
    <mergeCell ref="A91:B91"/>
    <mergeCell ref="A95:B95"/>
    <mergeCell ref="A74:B74"/>
    <mergeCell ref="A75:B75"/>
    <mergeCell ref="A76:B76"/>
    <mergeCell ref="A77:B77"/>
    <mergeCell ref="A78:B78"/>
    <mergeCell ref="A80:B80"/>
    <mergeCell ref="A82:B82"/>
    <mergeCell ref="A84:B84"/>
    <mergeCell ref="A85:B85"/>
    <mergeCell ref="A79:B79"/>
    <mergeCell ref="A132:B132"/>
    <mergeCell ref="A133:B133"/>
    <mergeCell ref="A134:B134"/>
    <mergeCell ref="A135:B135"/>
    <mergeCell ref="A136:B136"/>
    <mergeCell ref="A98:B98"/>
    <mergeCell ref="A106:B106"/>
    <mergeCell ref="A107:B107"/>
    <mergeCell ref="A108:B108"/>
    <mergeCell ref="A109:B109"/>
    <mergeCell ref="A111:B111"/>
    <mergeCell ref="A112:B112"/>
    <mergeCell ref="A99:B99"/>
    <mergeCell ref="A103:B104"/>
    <mergeCell ref="A105:B105"/>
    <mergeCell ref="A117:B117"/>
    <mergeCell ref="A118:B118"/>
    <mergeCell ref="A119:B119"/>
    <mergeCell ref="A120:B120"/>
    <mergeCell ref="A121:B121"/>
    <mergeCell ref="A123:B123"/>
    <mergeCell ref="A124:B124"/>
    <mergeCell ref="A125:B125"/>
    <mergeCell ref="A126:B126"/>
    <mergeCell ref="A116:B116"/>
    <mergeCell ref="A7:B7"/>
    <mergeCell ref="A8:B8"/>
    <mergeCell ref="A9:B9"/>
    <mergeCell ref="A10:B10"/>
    <mergeCell ref="A11:B11"/>
    <mergeCell ref="A12:B12"/>
    <mergeCell ref="A13:B13"/>
    <mergeCell ref="A14:B14"/>
    <mergeCell ref="A21:B21"/>
    <mergeCell ref="A33:B33"/>
    <mergeCell ref="A48:B48"/>
    <mergeCell ref="A52:B52"/>
    <mergeCell ref="A53:B53"/>
    <mergeCell ref="A54:B54"/>
    <mergeCell ref="A55:B55"/>
    <mergeCell ref="A57:B57"/>
    <mergeCell ref="A58:B58"/>
    <mergeCell ref="A59:B59"/>
    <mergeCell ref="A60:B60"/>
    <mergeCell ref="A61:B61"/>
    <mergeCell ref="A62:B62"/>
    <mergeCell ref="A86:B86"/>
    <mergeCell ref="A87:B87"/>
  </mergeCells>
  <pageMargins left="0.7" right="0.7" top="0.75" bottom="0.75" header="0.3" footer="0.3"/>
  <pageSetup scale="5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C58B9-3768-4178-B402-06D5D5954DFE}">
  <sheetPr>
    <pageSetUpPr fitToPage="1"/>
  </sheetPr>
  <dimension ref="A4:G137"/>
  <sheetViews>
    <sheetView workbookViewId="0">
      <selection activeCell="B5" sqref="B5"/>
    </sheetView>
  </sheetViews>
  <sheetFormatPr defaultRowHeight="14.4" x14ac:dyDescent="0.3"/>
  <cols>
    <col min="1" max="1" width="10.33203125" customWidth="1"/>
    <col min="2" max="2" width="78.5546875" customWidth="1"/>
    <col min="3" max="3" width="17" style="35" customWidth="1"/>
    <col min="4" max="4" width="13.6640625" style="36" customWidth="1"/>
    <col min="5" max="5" width="12.88671875" style="35" customWidth="1"/>
    <col min="6" max="6" width="18.77734375" style="35" customWidth="1"/>
    <col min="7" max="7" width="66.44140625" customWidth="1"/>
    <col min="8" max="8" width="11.21875" customWidth="1"/>
    <col min="10" max="10" width="10.5546875" customWidth="1"/>
    <col min="12" max="12" width="11.6640625" customWidth="1"/>
  </cols>
  <sheetData>
    <row r="4" spans="1:7" x14ac:dyDescent="0.3">
      <c r="A4" s="5"/>
      <c r="B4" s="5"/>
      <c r="C4" s="107">
        <v>4.2999999999999997E-2</v>
      </c>
      <c r="D4" s="108">
        <v>3.6999999999999998E-2</v>
      </c>
      <c r="E4" s="107">
        <v>3.3000000000000002E-2</v>
      </c>
      <c r="F4" s="107">
        <v>3.2000000000000001E-2</v>
      </c>
      <c r="G4" s="10"/>
    </row>
    <row r="5" spans="1:7" ht="15" thickBot="1" x14ac:dyDescent="0.35">
      <c r="A5" s="5"/>
      <c r="B5" s="184" t="s">
        <v>298</v>
      </c>
      <c r="C5" s="32"/>
      <c r="D5" s="33"/>
      <c r="E5" s="32"/>
      <c r="F5" s="32"/>
      <c r="G5" s="10"/>
    </row>
    <row r="6" spans="1:7" ht="15" thickBot="1" x14ac:dyDescent="0.35">
      <c r="A6" s="235" t="s">
        <v>96</v>
      </c>
      <c r="B6" s="236"/>
      <c r="C6" s="34"/>
      <c r="D6" s="34"/>
    </row>
    <row r="7" spans="1:7" x14ac:dyDescent="0.3">
      <c r="A7" s="237" t="s">
        <v>35</v>
      </c>
      <c r="B7" s="238"/>
    </row>
    <row r="8" spans="1:7" ht="57.6" x14ac:dyDescent="0.3">
      <c r="A8" s="231" t="s">
        <v>95</v>
      </c>
      <c r="B8" s="231"/>
      <c r="C8" s="37" t="s">
        <v>116</v>
      </c>
      <c r="D8" s="38" t="s">
        <v>290</v>
      </c>
      <c r="E8" s="38" t="s">
        <v>291</v>
      </c>
      <c r="F8" s="38" t="s">
        <v>292</v>
      </c>
    </row>
    <row r="9" spans="1:7" x14ac:dyDescent="0.3">
      <c r="A9" s="239"/>
      <c r="B9" s="239"/>
      <c r="C9" s="39">
        <v>8943.4649855800017</v>
      </c>
      <c r="D9" s="40">
        <f>C9*3.7/100+C9</f>
        <v>9274.3731900464609</v>
      </c>
      <c r="E9" s="41">
        <f>D9*1.033</f>
        <v>9580.4275053179936</v>
      </c>
      <c r="F9" s="41">
        <f>E9*1.032</f>
        <v>9887.0011854881704</v>
      </c>
    </row>
    <row r="10" spans="1:7" x14ac:dyDescent="0.3">
      <c r="A10" s="223" t="s">
        <v>3</v>
      </c>
      <c r="B10" s="223"/>
      <c r="C10" s="39">
        <v>16215.1647493</v>
      </c>
      <c r="D10" s="40">
        <f>C10*3.7/100+C10</f>
        <v>16815.1258450241</v>
      </c>
      <c r="E10" s="41">
        <f t="shared" ref="E10:E13" si="0">D10*1.033</f>
        <v>17370.024997909895</v>
      </c>
      <c r="F10" s="41">
        <f t="shared" ref="F10:F13" si="1">E10*1.032</f>
        <v>17925.865797843013</v>
      </c>
    </row>
    <row r="11" spans="1:7" x14ac:dyDescent="0.3">
      <c r="A11" s="223" t="s">
        <v>4</v>
      </c>
      <c r="B11" s="223"/>
      <c r="C11" s="39">
        <v>19586.8617032</v>
      </c>
      <c r="D11" s="40">
        <f>C11*3.7/100+C11</f>
        <v>20311.575586218401</v>
      </c>
      <c r="E11" s="41">
        <f t="shared" si="0"/>
        <v>20981.857580563606</v>
      </c>
      <c r="F11" s="41">
        <f t="shared" si="1"/>
        <v>21653.277023141643</v>
      </c>
    </row>
    <row r="12" spans="1:7" x14ac:dyDescent="0.3">
      <c r="A12" s="223" t="s">
        <v>5</v>
      </c>
      <c r="B12" s="223"/>
      <c r="C12" s="39">
        <v>28167.541598759999</v>
      </c>
      <c r="D12" s="40">
        <f>C12*3.7/100+C12</f>
        <v>29209.740637914118</v>
      </c>
      <c r="E12" s="41">
        <f t="shared" si="0"/>
        <v>30173.662078965281</v>
      </c>
      <c r="F12" s="41">
        <f t="shared" si="1"/>
        <v>31139.219265492171</v>
      </c>
    </row>
    <row r="13" spans="1:7" x14ac:dyDescent="0.3">
      <c r="A13" s="223" t="s">
        <v>10</v>
      </c>
      <c r="B13" s="223"/>
      <c r="C13" s="39">
        <v>33862.611649999999</v>
      </c>
      <c r="D13" s="40">
        <f>C13*3.7/100+C13</f>
        <v>35115.528281049999</v>
      </c>
      <c r="E13" s="41">
        <f t="shared" si="0"/>
        <v>36274.340714324644</v>
      </c>
      <c r="F13" s="41">
        <f t="shared" si="1"/>
        <v>37435.119617183031</v>
      </c>
    </row>
    <row r="14" spans="1:7" ht="28.8" x14ac:dyDescent="0.3">
      <c r="A14" s="223" t="s">
        <v>11</v>
      </c>
      <c r="B14" s="223"/>
      <c r="C14" s="42" t="s">
        <v>12</v>
      </c>
      <c r="D14" s="42" t="s">
        <v>12</v>
      </c>
      <c r="E14" s="42" t="s">
        <v>12</v>
      </c>
      <c r="F14" s="42" t="s">
        <v>12</v>
      </c>
    </row>
    <row r="15" spans="1:7" ht="15" thickBot="1" x14ac:dyDescent="0.35">
      <c r="A15" s="12"/>
      <c r="B15" s="5"/>
    </row>
    <row r="16" spans="1:7" x14ac:dyDescent="0.3">
      <c r="A16" s="235" t="s">
        <v>36</v>
      </c>
      <c r="B16" s="236"/>
    </row>
    <row r="17" spans="1:6" ht="57.6" x14ac:dyDescent="0.3">
      <c r="A17" s="231" t="s">
        <v>95</v>
      </c>
      <c r="B17" s="231"/>
      <c r="C17" s="37" t="s">
        <v>116</v>
      </c>
      <c r="D17" s="38" t="s">
        <v>290</v>
      </c>
      <c r="E17" s="38" t="s">
        <v>291</v>
      </c>
      <c r="F17" s="38" t="s">
        <v>292</v>
      </c>
    </row>
    <row r="18" spans="1:6" x14ac:dyDescent="0.3">
      <c r="A18" s="234" t="s">
        <v>7</v>
      </c>
      <c r="B18" s="234"/>
      <c r="C18" s="39">
        <v>641.37788062000004</v>
      </c>
      <c r="D18" s="40">
        <f>C18*3.7/100+C18</f>
        <v>665.10886220294003</v>
      </c>
      <c r="E18" s="41">
        <f t="shared" ref="E18:E21" si="2">D18*1.033</f>
        <v>687.057454655637</v>
      </c>
      <c r="F18" s="41">
        <f t="shared" ref="F18:F21" si="3">E18*1.032</f>
        <v>709.04329320461738</v>
      </c>
    </row>
    <row r="19" spans="1:6" x14ac:dyDescent="0.3">
      <c r="A19" s="223" t="s">
        <v>8</v>
      </c>
      <c r="B19" s="223"/>
      <c r="C19" s="39">
        <v>2496.0333991999996</v>
      </c>
      <c r="D19" s="40">
        <f>C19*3.7/100+C19</f>
        <v>2588.3866349703994</v>
      </c>
      <c r="E19" s="41">
        <f t="shared" si="2"/>
        <v>2673.8033939244224</v>
      </c>
      <c r="F19" s="41">
        <f t="shared" si="3"/>
        <v>2759.3651025300042</v>
      </c>
    </row>
    <row r="20" spans="1:6" x14ac:dyDescent="0.3">
      <c r="A20" s="223" t="s">
        <v>9</v>
      </c>
      <c r="B20" s="223"/>
      <c r="C20" s="39">
        <v>3343.332938</v>
      </c>
      <c r="D20" s="40">
        <f>C20*3.7/100+C20</f>
        <v>3467.0362567060001</v>
      </c>
      <c r="E20" s="41">
        <f t="shared" si="2"/>
        <v>3581.4484531772978</v>
      </c>
      <c r="F20" s="41">
        <f t="shared" si="3"/>
        <v>3696.0548036789714</v>
      </c>
    </row>
    <row r="21" spans="1:6" x14ac:dyDescent="0.3">
      <c r="A21" s="223" t="s">
        <v>10</v>
      </c>
      <c r="B21" s="223"/>
      <c r="C21" s="39">
        <v>6638.3867</v>
      </c>
      <c r="D21" s="40">
        <f>C21*3.7/100+C21</f>
        <v>6884.0070078999997</v>
      </c>
      <c r="E21" s="41">
        <f t="shared" si="2"/>
        <v>7111.1792391606996</v>
      </c>
      <c r="F21" s="41">
        <f t="shared" si="3"/>
        <v>7338.7369748138426</v>
      </c>
    </row>
    <row r="22" spans="1:6" ht="15" thickBot="1" x14ac:dyDescent="0.35">
      <c r="A22" s="6"/>
      <c r="B22" s="6"/>
    </row>
    <row r="23" spans="1:6" x14ac:dyDescent="0.3">
      <c r="A23" s="229" t="s">
        <v>37</v>
      </c>
      <c r="B23" s="230"/>
    </row>
    <row r="24" spans="1:6" ht="57.6" x14ac:dyDescent="0.3">
      <c r="A24" s="231" t="s">
        <v>6</v>
      </c>
      <c r="B24" s="231"/>
      <c r="C24" s="37" t="s">
        <v>116</v>
      </c>
      <c r="D24" s="38" t="s">
        <v>290</v>
      </c>
      <c r="E24" s="38" t="s">
        <v>291</v>
      </c>
      <c r="F24" s="38" t="s">
        <v>292</v>
      </c>
    </row>
    <row r="25" spans="1:6" x14ac:dyDescent="0.3">
      <c r="A25" s="223" t="s">
        <v>13</v>
      </c>
      <c r="B25" s="223"/>
      <c r="C25" s="39">
        <v>797.93408134000003</v>
      </c>
      <c r="D25" s="40">
        <f t="shared" ref="D25:D33" si="4">C25*3.7/100+C25</f>
        <v>827.45764234958006</v>
      </c>
      <c r="E25" s="41">
        <f t="shared" ref="E25:E33" si="5">D25*1.033</f>
        <v>854.76374454711618</v>
      </c>
      <c r="F25" s="41">
        <f t="shared" ref="F25:F33" si="6">E25*1.032</f>
        <v>882.11618437262393</v>
      </c>
    </row>
    <row r="26" spans="1:6" x14ac:dyDescent="0.3">
      <c r="A26" s="223" t="s">
        <v>14</v>
      </c>
      <c r="B26" s="223"/>
      <c r="C26" s="39">
        <v>311.76277901999998</v>
      </c>
      <c r="D26" s="40">
        <f t="shared" si="4"/>
        <v>323.29800184374</v>
      </c>
      <c r="E26" s="41">
        <f t="shared" si="5"/>
        <v>333.96683590458338</v>
      </c>
      <c r="F26" s="41">
        <f t="shared" si="6"/>
        <v>344.65377465353004</v>
      </c>
    </row>
    <row r="27" spans="1:6" x14ac:dyDescent="0.3">
      <c r="A27" s="223" t="s">
        <v>15</v>
      </c>
      <c r="B27" s="223"/>
      <c r="C27" s="39">
        <v>11313.017916199999</v>
      </c>
      <c r="D27" s="40">
        <f t="shared" si="4"/>
        <v>11731.599579099398</v>
      </c>
      <c r="E27" s="41">
        <f t="shared" si="5"/>
        <v>12118.742365209677</v>
      </c>
      <c r="F27" s="41">
        <f t="shared" si="6"/>
        <v>12506.542120896387</v>
      </c>
    </row>
    <row r="28" spans="1:6" x14ac:dyDescent="0.3">
      <c r="A28" s="223" t="s">
        <v>16</v>
      </c>
      <c r="B28" s="223"/>
      <c r="C28" s="39">
        <v>65232.408652400001</v>
      </c>
      <c r="D28" s="40">
        <f t="shared" si="4"/>
        <v>67646.007772538796</v>
      </c>
      <c r="E28" s="41">
        <f t="shared" si="5"/>
        <v>69878.326029032571</v>
      </c>
      <c r="F28" s="41">
        <f t="shared" si="6"/>
        <v>72114.432461961609</v>
      </c>
    </row>
    <row r="29" spans="1:6" x14ac:dyDescent="0.3">
      <c r="A29" s="223" t="s">
        <v>17</v>
      </c>
      <c r="B29" s="223"/>
      <c r="C29" s="39">
        <v>8448.8557999999994</v>
      </c>
      <c r="D29" s="40">
        <f t="shared" si="4"/>
        <v>8761.4634645999995</v>
      </c>
      <c r="E29" s="41">
        <f t="shared" si="5"/>
        <v>9050.5917589317996</v>
      </c>
      <c r="F29" s="41">
        <f t="shared" si="6"/>
        <v>9340.2106952176182</v>
      </c>
    </row>
    <row r="30" spans="1:6" x14ac:dyDescent="0.3">
      <c r="A30" s="223" t="s">
        <v>19</v>
      </c>
      <c r="B30" s="223"/>
      <c r="C30" s="39">
        <v>1118.8699038000002</v>
      </c>
      <c r="D30" s="40">
        <f t="shared" si="4"/>
        <v>1160.2680902406003</v>
      </c>
      <c r="E30" s="41">
        <f t="shared" si="5"/>
        <v>1198.55693721854</v>
      </c>
      <c r="F30" s="41">
        <f t="shared" si="6"/>
        <v>1236.9107592095334</v>
      </c>
    </row>
    <row r="31" spans="1:6" x14ac:dyDescent="0.3">
      <c r="A31" s="223" t="s">
        <v>18</v>
      </c>
      <c r="B31" s="223"/>
      <c r="C31" s="39">
        <v>1056.1069749999999</v>
      </c>
      <c r="D31" s="40">
        <f t="shared" si="4"/>
        <v>1095.1829330749999</v>
      </c>
      <c r="E31" s="41">
        <f t="shared" si="5"/>
        <v>1131.323969866475</v>
      </c>
      <c r="F31" s="41">
        <f t="shared" si="6"/>
        <v>1167.5263369022023</v>
      </c>
    </row>
    <row r="32" spans="1:6" x14ac:dyDescent="0.3">
      <c r="A32" s="223" t="s">
        <v>20</v>
      </c>
      <c r="B32" s="223"/>
      <c r="C32" s="39">
        <v>1713.910748</v>
      </c>
      <c r="D32" s="40">
        <f t="shared" si="4"/>
        <v>1777.3254456760001</v>
      </c>
      <c r="E32" s="41">
        <f t="shared" si="5"/>
        <v>1835.9771853833079</v>
      </c>
      <c r="F32" s="41">
        <f t="shared" si="6"/>
        <v>1894.7284553155737</v>
      </c>
    </row>
    <row r="33" spans="1:7" x14ac:dyDescent="0.3">
      <c r="A33" s="223" t="s">
        <v>21</v>
      </c>
      <c r="B33" s="223"/>
      <c r="C33" s="39">
        <v>506.93134799999996</v>
      </c>
      <c r="D33" s="40">
        <f t="shared" si="4"/>
        <v>525.68780787599997</v>
      </c>
      <c r="E33" s="41">
        <f t="shared" si="5"/>
        <v>543.03550553590787</v>
      </c>
      <c r="F33" s="41">
        <f t="shared" si="6"/>
        <v>560.41264171305693</v>
      </c>
    </row>
    <row r="34" spans="1:7" x14ac:dyDescent="0.3">
      <c r="A34" s="223" t="s">
        <v>80</v>
      </c>
      <c r="B34" s="223"/>
      <c r="C34" s="20">
        <v>929.31299999999999</v>
      </c>
      <c r="D34" s="20">
        <v>963.69758100000001</v>
      </c>
      <c r="E34" s="20">
        <v>995.49960117299997</v>
      </c>
      <c r="F34" s="20">
        <v>1027.355588410536</v>
      </c>
    </row>
    <row r="35" spans="1:7" x14ac:dyDescent="0.3">
      <c r="A35" s="223" t="s">
        <v>81</v>
      </c>
      <c r="B35" s="223"/>
      <c r="C35" s="20">
        <v>929.31299999999999</v>
      </c>
      <c r="D35" s="20">
        <v>963.69758100000001</v>
      </c>
      <c r="E35" s="20">
        <v>995.49960117299997</v>
      </c>
      <c r="F35" s="20">
        <v>1027.355588410536</v>
      </c>
    </row>
    <row r="36" spans="1:7" x14ac:dyDescent="0.3">
      <c r="A36" s="223" t="s">
        <v>82</v>
      </c>
      <c r="B36" s="223"/>
      <c r="C36" s="20">
        <v>7301</v>
      </c>
      <c r="D36" s="20">
        <v>7571.1369999999997</v>
      </c>
      <c r="E36" s="20">
        <v>7820.9845209999994</v>
      </c>
      <c r="F36" s="20">
        <v>8071.2560256719999</v>
      </c>
    </row>
    <row r="37" spans="1:7" ht="15" thickBot="1" x14ac:dyDescent="0.35">
      <c r="A37" s="13"/>
      <c r="B37" s="13"/>
    </row>
    <row r="38" spans="1:7" x14ac:dyDescent="0.3">
      <c r="A38" s="229" t="s">
        <v>1</v>
      </c>
      <c r="B38" s="230"/>
    </row>
    <row r="39" spans="1:7" ht="57.6" x14ac:dyDescent="0.3">
      <c r="A39" s="231" t="s">
        <v>6</v>
      </c>
      <c r="B39" s="231"/>
      <c r="C39" s="37" t="s">
        <v>116</v>
      </c>
      <c r="D39" s="38" t="s">
        <v>290</v>
      </c>
      <c r="E39" s="38" t="s">
        <v>291</v>
      </c>
      <c r="F39" s="38" t="s">
        <v>292</v>
      </c>
    </row>
    <row r="40" spans="1:7" x14ac:dyDescent="0.3">
      <c r="A40" s="223" t="s">
        <v>38</v>
      </c>
      <c r="B40" s="223"/>
      <c r="C40" s="43"/>
      <c r="D40" s="40"/>
      <c r="E40" s="43"/>
      <c r="F40" s="43"/>
    </row>
    <row r="41" spans="1:7" x14ac:dyDescent="0.3">
      <c r="A41" s="234" t="s">
        <v>38</v>
      </c>
      <c r="B41" s="234"/>
      <c r="C41" s="39">
        <v>7.6052499999999998</v>
      </c>
      <c r="D41" s="40">
        <f>10.1*1.037</f>
        <v>10.473699999999999</v>
      </c>
      <c r="E41" s="41">
        <f t="shared" ref="E41:E50" si="7">D41*1.033</f>
        <v>10.819332099999999</v>
      </c>
      <c r="F41" s="41">
        <f t="shared" ref="F41:F50" si="8">E41*1.032</f>
        <v>11.165550727199999</v>
      </c>
      <c r="G41" s="23"/>
    </row>
    <row r="42" spans="1:7" x14ac:dyDescent="0.3">
      <c r="A42" s="223" t="s">
        <v>2</v>
      </c>
      <c r="B42" s="223"/>
      <c r="C42" s="39">
        <v>8.9164999999999992</v>
      </c>
      <c r="D42" s="40">
        <f>D41+C42-C41</f>
        <v>11.78495</v>
      </c>
      <c r="E42" s="41">
        <f t="shared" si="7"/>
        <v>12.17385335</v>
      </c>
      <c r="F42" s="41">
        <f t="shared" si="8"/>
        <v>12.563416657199999</v>
      </c>
    </row>
    <row r="43" spans="1:7" x14ac:dyDescent="0.3">
      <c r="A43" s="223" t="s">
        <v>22</v>
      </c>
      <c r="B43" s="223"/>
      <c r="C43" s="39">
        <v>9.5458999999999996</v>
      </c>
      <c r="D43" s="40">
        <f>D42+C43-C42</f>
        <v>12.414349999999999</v>
      </c>
      <c r="E43" s="41">
        <f t="shared" si="7"/>
        <v>12.824023549999998</v>
      </c>
      <c r="F43" s="41">
        <f t="shared" si="8"/>
        <v>13.234392303599998</v>
      </c>
    </row>
    <row r="44" spans="1:7" x14ac:dyDescent="0.3">
      <c r="A44" s="223" t="s">
        <v>23</v>
      </c>
      <c r="B44" s="223"/>
      <c r="C44" s="39">
        <v>10.3851</v>
      </c>
      <c r="D44" s="40">
        <f>D43+C44-C43</f>
        <v>13.253550000000001</v>
      </c>
      <c r="E44" s="41">
        <f t="shared" si="7"/>
        <v>13.690917149999999</v>
      </c>
      <c r="F44" s="41">
        <f t="shared" si="8"/>
        <v>14.1290264988</v>
      </c>
    </row>
    <row r="45" spans="1:7" x14ac:dyDescent="0.3">
      <c r="A45" s="223" t="s">
        <v>39</v>
      </c>
      <c r="B45" s="223"/>
      <c r="C45" s="39">
        <v>10.96205</v>
      </c>
      <c r="D45" s="40">
        <f>D44+C45-C44</f>
        <v>13.830500000000002</v>
      </c>
      <c r="E45" s="41">
        <f t="shared" si="7"/>
        <v>14.286906500000001</v>
      </c>
      <c r="F45" s="41">
        <f t="shared" si="8"/>
        <v>14.744087508000002</v>
      </c>
    </row>
    <row r="46" spans="1:7" x14ac:dyDescent="0.3">
      <c r="A46" s="234" t="s">
        <v>24</v>
      </c>
      <c r="B46" s="234"/>
      <c r="C46" s="39">
        <v>15.231479999999999</v>
      </c>
      <c r="D46" s="40">
        <f>D45+C46-C45</f>
        <v>18.099930000000001</v>
      </c>
      <c r="E46" s="41">
        <f t="shared" si="7"/>
        <v>18.697227689999998</v>
      </c>
      <c r="F46" s="41">
        <f t="shared" si="8"/>
        <v>19.29553897608</v>
      </c>
    </row>
    <row r="47" spans="1:7" x14ac:dyDescent="0.3">
      <c r="A47" s="234" t="s">
        <v>25</v>
      </c>
      <c r="B47" s="234"/>
      <c r="C47" s="39">
        <v>17.885450000000002</v>
      </c>
      <c r="D47" s="40">
        <f>D46-C46+C47</f>
        <v>20.753900000000002</v>
      </c>
      <c r="E47" s="41">
        <f t="shared" si="7"/>
        <v>21.4387787</v>
      </c>
      <c r="F47" s="41">
        <f t="shared" si="8"/>
        <v>22.1248196184</v>
      </c>
    </row>
    <row r="48" spans="1:7" x14ac:dyDescent="0.3">
      <c r="A48" s="234" t="s">
        <v>26</v>
      </c>
      <c r="B48" s="234"/>
      <c r="C48" s="39">
        <v>22.84722</v>
      </c>
      <c r="D48" s="40">
        <f>D47+C48-C47</f>
        <v>25.715669999999999</v>
      </c>
      <c r="E48" s="41">
        <f t="shared" si="7"/>
        <v>26.564287109999999</v>
      </c>
      <c r="F48" s="41">
        <f t="shared" si="8"/>
        <v>27.41434429752</v>
      </c>
    </row>
    <row r="49" spans="1:6" x14ac:dyDescent="0.3">
      <c r="A49" s="223" t="s">
        <v>27</v>
      </c>
      <c r="B49" s="223"/>
      <c r="C49" s="39">
        <v>10.626370000000001</v>
      </c>
      <c r="D49" s="40">
        <v>125</v>
      </c>
      <c r="E49" s="41">
        <f t="shared" si="7"/>
        <v>129.125</v>
      </c>
      <c r="F49" s="41">
        <f t="shared" si="8"/>
        <v>133.25700000000001</v>
      </c>
    </row>
    <row r="50" spans="1:6" x14ac:dyDescent="0.3">
      <c r="A50" s="223" t="s">
        <v>28</v>
      </c>
      <c r="B50" s="223"/>
      <c r="C50" s="39">
        <v>115.39</v>
      </c>
      <c r="D50" s="40">
        <v>0</v>
      </c>
      <c r="E50" s="41">
        <f t="shared" si="7"/>
        <v>0</v>
      </c>
      <c r="F50" s="41">
        <f t="shared" si="8"/>
        <v>0</v>
      </c>
    </row>
    <row r="51" spans="1:6" ht="15" thickBot="1" x14ac:dyDescent="0.35">
      <c r="A51" s="6"/>
      <c r="B51" s="6"/>
    </row>
    <row r="52" spans="1:6" x14ac:dyDescent="0.3">
      <c r="A52" s="229" t="s">
        <v>103</v>
      </c>
      <c r="B52" s="230"/>
    </row>
    <row r="53" spans="1:6" ht="57.6" x14ac:dyDescent="0.3">
      <c r="A53" s="231" t="s">
        <v>6</v>
      </c>
      <c r="B53" s="231"/>
      <c r="C53" s="37" t="s">
        <v>116</v>
      </c>
      <c r="D53" s="38" t="s">
        <v>290</v>
      </c>
      <c r="E53" s="38" t="s">
        <v>291</v>
      </c>
      <c r="F53" s="38" t="s">
        <v>292</v>
      </c>
    </row>
    <row r="54" spans="1:6" x14ac:dyDescent="0.3">
      <c r="A54" s="232" t="s">
        <v>86</v>
      </c>
      <c r="B54" s="233"/>
      <c r="C54" s="39">
        <v>10.511693319999999</v>
      </c>
      <c r="D54" s="40">
        <v>14.85</v>
      </c>
      <c r="E54" s="41">
        <f t="shared" ref="E54:E63" si="9">D54*1.033</f>
        <v>15.340049999999998</v>
      </c>
      <c r="F54" s="41">
        <f t="shared" ref="F54:F63" si="10">E54*1.032</f>
        <v>15.830931599999998</v>
      </c>
    </row>
    <row r="55" spans="1:6" x14ac:dyDescent="0.3">
      <c r="A55" s="232" t="s">
        <v>87</v>
      </c>
      <c r="B55" s="233"/>
      <c r="C55" s="39">
        <v>11.07129286</v>
      </c>
      <c r="D55" s="40">
        <v>21.5</v>
      </c>
      <c r="E55" s="41">
        <f t="shared" si="9"/>
        <v>22.209499999999998</v>
      </c>
      <c r="F55" s="41">
        <f t="shared" si="10"/>
        <v>22.920203999999998</v>
      </c>
    </row>
    <row r="56" spans="1:6" x14ac:dyDescent="0.3">
      <c r="A56" s="232" t="s">
        <v>88</v>
      </c>
      <c r="B56" s="233"/>
      <c r="C56" s="39">
        <v>11.828398119999999</v>
      </c>
      <c r="D56" s="40">
        <v>25</v>
      </c>
      <c r="E56" s="41">
        <f t="shared" si="9"/>
        <v>25.824999999999999</v>
      </c>
      <c r="F56" s="41">
        <f t="shared" si="10"/>
        <v>26.651399999999999</v>
      </c>
    </row>
    <row r="57" spans="1:6" x14ac:dyDescent="0.3">
      <c r="A57" s="232" t="s">
        <v>89</v>
      </c>
      <c r="B57" s="233"/>
      <c r="C57" s="39">
        <v>12.673283700000002</v>
      </c>
      <c r="D57" s="40">
        <v>33</v>
      </c>
      <c r="E57" s="41">
        <f t="shared" si="9"/>
        <v>34.088999999999999</v>
      </c>
      <c r="F57" s="41">
        <f t="shared" si="10"/>
        <v>35.179848</v>
      </c>
    </row>
    <row r="58" spans="1:6" x14ac:dyDescent="0.3">
      <c r="A58" s="232" t="s">
        <v>90</v>
      </c>
      <c r="B58" s="233"/>
      <c r="C58" s="39">
        <v>13.397471340000001</v>
      </c>
      <c r="D58" s="40">
        <v>90</v>
      </c>
      <c r="E58" s="41">
        <f t="shared" si="9"/>
        <v>92.97</v>
      </c>
      <c r="F58" s="41">
        <f t="shared" si="10"/>
        <v>95.945040000000006</v>
      </c>
    </row>
    <row r="59" spans="1:6" x14ac:dyDescent="0.3">
      <c r="A59" s="223" t="s">
        <v>29</v>
      </c>
      <c r="B59" s="223"/>
      <c r="C59" s="39">
        <v>18.686235620000001</v>
      </c>
      <c r="D59" s="40">
        <v>150</v>
      </c>
      <c r="E59" s="41">
        <f t="shared" si="9"/>
        <v>154.94999999999999</v>
      </c>
      <c r="F59" s="41">
        <f t="shared" si="10"/>
        <v>159.9084</v>
      </c>
    </row>
    <row r="60" spans="1:6" x14ac:dyDescent="0.3">
      <c r="A60" s="223" t="s">
        <v>98</v>
      </c>
      <c r="B60" s="223"/>
      <c r="C60" s="39">
        <v>18.686235620000001</v>
      </c>
      <c r="D60" s="40">
        <v>150</v>
      </c>
      <c r="E60" s="41">
        <f t="shared" si="9"/>
        <v>154.94999999999999</v>
      </c>
      <c r="F60" s="41">
        <f t="shared" si="10"/>
        <v>159.9084</v>
      </c>
    </row>
    <row r="61" spans="1:6" x14ac:dyDescent="0.3">
      <c r="A61" s="223" t="s">
        <v>99</v>
      </c>
      <c r="B61" s="223"/>
      <c r="C61" s="39">
        <v>18.686235620000001</v>
      </c>
      <c r="D61" s="40">
        <v>150</v>
      </c>
      <c r="E61" s="41">
        <f t="shared" si="9"/>
        <v>154.94999999999999</v>
      </c>
      <c r="F61" s="41">
        <f t="shared" si="10"/>
        <v>159.9084</v>
      </c>
    </row>
    <row r="62" spans="1:6" x14ac:dyDescent="0.3">
      <c r="A62" s="223" t="s">
        <v>100</v>
      </c>
      <c r="B62" s="223"/>
      <c r="C62" s="39">
        <v>18.686235620000001</v>
      </c>
      <c r="D62" s="40">
        <v>150</v>
      </c>
      <c r="E62" s="41">
        <f t="shared" si="9"/>
        <v>154.94999999999999</v>
      </c>
      <c r="F62" s="41">
        <f t="shared" si="10"/>
        <v>159.9084</v>
      </c>
    </row>
    <row r="63" spans="1:6" x14ac:dyDescent="0.3">
      <c r="A63" s="223" t="s">
        <v>101</v>
      </c>
      <c r="B63" s="223"/>
      <c r="C63" s="39">
        <v>18.686235620000001</v>
      </c>
      <c r="D63" s="40">
        <v>150</v>
      </c>
      <c r="E63" s="41">
        <f t="shared" si="9"/>
        <v>154.94999999999999</v>
      </c>
      <c r="F63" s="41">
        <f t="shared" si="10"/>
        <v>159.9084</v>
      </c>
    </row>
    <row r="64" spans="1:6" x14ac:dyDescent="0.3">
      <c r="A64" s="19"/>
      <c r="B64" s="19"/>
      <c r="C64" s="44"/>
    </row>
    <row r="65" spans="1:6" ht="15" thickBot="1" x14ac:dyDescent="0.35">
      <c r="A65" s="19"/>
      <c r="B65" s="19"/>
      <c r="C65" s="44"/>
    </row>
    <row r="66" spans="1:6" x14ac:dyDescent="0.3">
      <c r="A66" s="229" t="s">
        <v>30</v>
      </c>
      <c r="B66" s="230"/>
    </row>
    <row r="67" spans="1:6" ht="57.6" x14ac:dyDescent="0.3">
      <c r="A67" s="231" t="s">
        <v>104</v>
      </c>
      <c r="B67" s="231"/>
      <c r="C67" s="37" t="s">
        <v>116</v>
      </c>
      <c r="D67" s="38" t="s">
        <v>290</v>
      </c>
      <c r="E67" s="38" t="s">
        <v>291</v>
      </c>
      <c r="F67" s="38" t="s">
        <v>292</v>
      </c>
    </row>
    <row r="68" spans="1:6" x14ac:dyDescent="0.3">
      <c r="A68" s="223" t="s">
        <v>31</v>
      </c>
      <c r="B68" s="223"/>
      <c r="C68" s="39">
        <v>57.695</v>
      </c>
      <c r="D68" s="40">
        <f t="shared" ref="D68:D80" si="11">C68*1.037</f>
        <v>59.829714999999993</v>
      </c>
      <c r="E68" s="41">
        <f t="shared" ref="E68:E80" si="12">D68*1.033</f>
        <v>61.804095594999986</v>
      </c>
      <c r="F68" s="41">
        <f t="shared" ref="F68:F80" si="13">E68*1.032</f>
        <v>63.781826654039989</v>
      </c>
    </row>
    <row r="69" spans="1:6" x14ac:dyDescent="0.3">
      <c r="A69" s="223" t="s">
        <v>40</v>
      </c>
      <c r="B69" s="223"/>
      <c r="C69" s="39">
        <v>0</v>
      </c>
      <c r="D69" s="40">
        <f t="shared" si="11"/>
        <v>0</v>
      </c>
      <c r="E69" s="41">
        <f t="shared" si="12"/>
        <v>0</v>
      </c>
      <c r="F69" s="41">
        <f t="shared" si="13"/>
        <v>0</v>
      </c>
    </row>
    <row r="70" spans="1:6" x14ac:dyDescent="0.3">
      <c r="A70" s="223" t="s">
        <v>41</v>
      </c>
      <c r="B70" s="223"/>
      <c r="C70" s="39">
        <v>5.2030399999999997</v>
      </c>
      <c r="D70" s="40">
        <f t="shared" si="11"/>
        <v>5.3955524799999992</v>
      </c>
      <c r="E70" s="41">
        <f t="shared" si="12"/>
        <v>5.5736057118399991</v>
      </c>
      <c r="F70" s="41">
        <f t="shared" si="13"/>
        <v>5.7519610946188795</v>
      </c>
    </row>
    <row r="71" spans="1:6" x14ac:dyDescent="0.3">
      <c r="A71" s="223" t="s">
        <v>42</v>
      </c>
      <c r="B71" s="223"/>
      <c r="C71" s="39">
        <v>7.4478999999999997</v>
      </c>
      <c r="D71" s="40">
        <f t="shared" si="11"/>
        <v>7.7234722999999992</v>
      </c>
      <c r="E71" s="41">
        <f t="shared" si="12"/>
        <v>7.9783468858999989</v>
      </c>
      <c r="F71" s="41">
        <f t="shared" si="13"/>
        <v>8.2336539862487985</v>
      </c>
    </row>
    <row r="72" spans="1:6" x14ac:dyDescent="0.3">
      <c r="A72" s="223" t="s">
        <v>43</v>
      </c>
      <c r="B72" s="223"/>
      <c r="C72" s="39">
        <v>0</v>
      </c>
      <c r="D72" s="40">
        <f t="shared" si="11"/>
        <v>0</v>
      </c>
      <c r="E72" s="41">
        <f t="shared" si="12"/>
        <v>0</v>
      </c>
      <c r="F72" s="41">
        <f t="shared" si="13"/>
        <v>0</v>
      </c>
    </row>
    <row r="73" spans="1:6" x14ac:dyDescent="0.3">
      <c r="A73" s="223" t="s">
        <v>44</v>
      </c>
      <c r="B73" s="223"/>
      <c r="C73" s="39">
        <v>5.0037299999999991</v>
      </c>
      <c r="D73" s="40">
        <f t="shared" si="11"/>
        <v>5.1888680099999984</v>
      </c>
      <c r="E73" s="41">
        <f t="shared" si="12"/>
        <v>5.3601006543299983</v>
      </c>
      <c r="F73" s="41">
        <f t="shared" si="13"/>
        <v>5.5316238752685587</v>
      </c>
    </row>
    <row r="74" spans="1:6" x14ac:dyDescent="0.3">
      <c r="A74" s="223" t="s">
        <v>45</v>
      </c>
      <c r="B74" s="223"/>
      <c r="C74" s="39">
        <v>7.1541800000000002</v>
      </c>
      <c r="D74" s="40">
        <f t="shared" si="11"/>
        <v>7.4188846599999998</v>
      </c>
      <c r="E74" s="41">
        <f t="shared" si="12"/>
        <v>7.6637078537799992</v>
      </c>
      <c r="F74" s="41">
        <f t="shared" si="13"/>
        <v>7.9089465051009595</v>
      </c>
    </row>
    <row r="75" spans="1:6" x14ac:dyDescent="0.3">
      <c r="A75" s="223" t="s">
        <v>46</v>
      </c>
      <c r="B75" s="223"/>
      <c r="C75" s="39">
        <v>51.9255</v>
      </c>
      <c r="D75" s="40">
        <f t="shared" si="11"/>
        <v>53.846743499999995</v>
      </c>
      <c r="E75" s="41">
        <f t="shared" si="12"/>
        <v>55.623686035499993</v>
      </c>
      <c r="F75" s="41">
        <f t="shared" si="13"/>
        <v>57.403643988635991</v>
      </c>
    </row>
    <row r="76" spans="1:6" x14ac:dyDescent="0.3">
      <c r="A76" s="223" t="s">
        <v>32</v>
      </c>
      <c r="B76" s="223"/>
      <c r="C76" s="39">
        <v>17.308499999999999</v>
      </c>
      <c r="D76" s="40">
        <f t="shared" si="11"/>
        <v>17.948914499999997</v>
      </c>
      <c r="E76" s="41">
        <f t="shared" si="12"/>
        <v>18.541228678499994</v>
      </c>
      <c r="F76" s="41">
        <f t="shared" si="13"/>
        <v>19.134547996211996</v>
      </c>
    </row>
    <row r="77" spans="1:6" x14ac:dyDescent="0.3">
      <c r="A77" s="223" t="s">
        <v>47</v>
      </c>
      <c r="B77" s="223"/>
      <c r="C77" s="39">
        <v>346.17</v>
      </c>
      <c r="D77" s="40">
        <f t="shared" si="11"/>
        <v>358.97829000000002</v>
      </c>
      <c r="E77" s="41">
        <f t="shared" si="12"/>
        <v>370.82457356999998</v>
      </c>
      <c r="F77" s="41">
        <f t="shared" si="13"/>
        <v>382.69095992424002</v>
      </c>
    </row>
    <row r="78" spans="1:6" x14ac:dyDescent="0.3">
      <c r="A78" s="223" t="s">
        <v>48</v>
      </c>
      <c r="B78" s="223"/>
      <c r="C78" s="39">
        <v>651.95349999999996</v>
      </c>
      <c r="D78" s="40">
        <f t="shared" si="11"/>
        <v>676.07577949999995</v>
      </c>
      <c r="E78" s="41">
        <f t="shared" si="12"/>
        <v>698.38628022349985</v>
      </c>
      <c r="F78" s="41">
        <f t="shared" si="13"/>
        <v>720.73464119065181</v>
      </c>
    </row>
    <row r="79" spans="1:6" x14ac:dyDescent="0.3">
      <c r="A79" s="223" t="s">
        <v>33</v>
      </c>
      <c r="B79" s="223"/>
      <c r="C79" s="39">
        <v>5769.5</v>
      </c>
      <c r="D79" s="40">
        <f t="shared" si="11"/>
        <v>5982.9714999999997</v>
      </c>
      <c r="E79" s="41">
        <f t="shared" si="12"/>
        <v>6180.409559499999</v>
      </c>
      <c r="F79" s="41">
        <f t="shared" si="13"/>
        <v>6378.1826654039987</v>
      </c>
    </row>
    <row r="80" spans="1:6" x14ac:dyDescent="0.3">
      <c r="A80" s="223" t="s">
        <v>34</v>
      </c>
      <c r="B80" s="223"/>
      <c r="C80" s="39">
        <v>5769.5</v>
      </c>
      <c r="D80" s="40">
        <f t="shared" si="11"/>
        <v>5982.9714999999997</v>
      </c>
      <c r="E80" s="41">
        <f t="shared" si="12"/>
        <v>6180.409559499999</v>
      </c>
      <c r="F80" s="41">
        <f t="shared" si="13"/>
        <v>6378.1826654039987</v>
      </c>
    </row>
    <row r="81" spans="1:6" x14ac:dyDescent="0.3">
      <c r="A81" s="12"/>
      <c r="B81" s="5"/>
    </row>
    <row r="82" spans="1:6" x14ac:dyDescent="0.3">
      <c r="A82" s="224" t="s">
        <v>61</v>
      </c>
      <c r="B82" s="225"/>
    </row>
    <row r="83" spans="1:6" x14ac:dyDescent="0.3">
      <c r="A83" s="7"/>
      <c r="B83" s="7"/>
    </row>
    <row r="84" spans="1:6" ht="55.2" customHeight="1" x14ac:dyDescent="0.3">
      <c r="A84" s="216" t="s">
        <v>49</v>
      </c>
      <c r="B84" s="222"/>
    </row>
    <row r="85" spans="1:6" ht="57.6" x14ac:dyDescent="0.3">
      <c r="A85" s="226" t="s">
        <v>102</v>
      </c>
      <c r="B85" s="227"/>
      <c r="C85" s="37" t="s">
        <v>116</v>
      </c>
      <c r="D85" s="38" t="s">
        <v>290</v>
      </c>
      <c r="E85" s="38" t="s">
        <v>291</v>
      </c>
      <c r="F85" s="38" t="s">
        <v>292</v>
      </c>
    </row>
    <row r="86" spans="1:6" ht="28.8" customHeight="1" x14ac:dyDescent="0.3">
      <c r="A86" s="214" t="s">
        <v>50</v>
      </c>
      <c r="B86" s="219"/>
      <c r="C86" s="39">
        <v>150.20310005999997</v>
      </c>
      <c r="D86" s="40">
        <f>C86*1.037</f>
        <v>155.76061476221994</v>
      </c>
      <c r="E86" s="41">
        <f t="shared" ref="E86:E89" si="14">D86*1.033</f>
        <v>160.90071504937319</v>
      </c>
      <c r="F86" s="41">
        <f t="shared" ref="F86:F89" si="15">E86*1.032</f>
        <v>166.04953793095314</v>
      </c>
    </row>
    <row r="87" spans="1:6" ht="30" customHeight="1" x14ac:dyDescent="0.3">
      <c r="A87" s="214" t="s">
        <v>51</v>
      </c>
      <c r="B87" s="220"/>
      <c r="C87" s="39">
        <v>191.797804692</v>
      </c>
      <c r="D87" s="40">
        <f>C87*1.037</f>
        <v>198.89432346560397</v>
      </c>
      <c r="E87" s="41">
        <f t="shared" si="14"/>
        <v>205.45783613996889</v>
      </c>
      <c r="F87" s="41">
        <f t="shared" si="15"/>
        <v>212.03248689644789</v>
      </c>
    </row>
    <row r="88" spans="1:6" x14ac:dyDescent="0.3">
      <c r="A88" s="214" t="s">
        <v>52</v>
      </c>
      <c r="B88" s="220"/>
      <c r="C88" s="39">
        <v>323.51436935999999</v>
      </c>
      <c r="D88" s="40">
        <f>C88*1.037</f>
        <v>335.48440102631997</v>
      </c>
      <c r="E88" s="41">
        <f t="shared" si="14"/>
        <v>346.55538626018853</v>
      </c>
      <c r="F88" s="41">
        <f t="shared" si="15"/>
        <v>357.64515862051456</v>
      </c>
    </row>
    <row r="89" spans="1:6" x14ac:dyDescent="0.3">
      <c r="A89" s="214" t="s">
        <v>53</v>
      </c>
      <c r="B89" s="220"/>
      <c r="C89" s="39">
        <v>432.12276478799998</v>
      </c>
      <c r="D89" s="40">
        <f>C89*1.037</f>
        <v>448.11130708515594</v>
      </c>
      <c r="E89" s="41">
        <f t="shared" si="14"/>
        <v>462.89898021896607</v>
      </c>
      <c r="F89" s="41">
        <f t="shared" si="15"/>
        <v>477.711747585973</v>
      </c>
    </row>
    <row r="90" spans="1:6" ht="26.4" customHeight="1" x14ac:dyDescent="0.3">
      <c r="A90" s="17"/>
      <c r="B90" s="17"/>
    </row>
    <row r="91" spans="1:6" x14ac:dyDescent="0.3">
      <c r="A91" s="221" t="s">
        <v>107</v>
      </c>
      <c r="B91" s="222"/>
    </row>
    <row r="92" spans="1:6" ht="57.6" x14ac:dyDescent="0.3">
      <c r="A92" s="212" t="s">
        <v>105</v>
      </c>
      <c r="B92" s="213"/>
      <c r="C92" s="37" t="s">
        <v>116</v>
      </c>
      <c r="D92" s="38" t="s">
        <v>290</v>
      </c>
      <c r="E92" s="38" t="s">
        <v>291</v>
      </c>
      <c r="F92" s="38" t="s">
        <v>292</v>
      </c>
    </row>
    <row r="93" spans="1:6" ht="31.8" customHeight="1" x14ac:dyDescent="0.3">
      <c r="A93" s="206" t="s">
        <v>54</v>
      </c>
      <c r="B93" s="215"/>
      <c r="C93" s="39">
        <v>687.4680348899999</v>
      </c>
      <c r="D93" s="40">
        <f>C93*1.037</f>
        <v>712.90435218092989</v>
      </c>
      <c r="E93" s="41">
        <f t="shared" ref="E93:E95" si="16">D93*1.033</f>
        <v>736.43019580290047</v>
      </c>
      <c r="F93" s="41">
        <f t="shared" ref="F93:F95" si="17">E93*1.032</f>
        <v>759.99596206859326</v>
      </c>
    </row>
    <row r="94" spans="1:6" x14ac:dyDescent="0.3">
      <c r="A94" s="206" t="s">
        <v>55</v>
      </c>
      <c r="B94" s="206"/>
      <c r="C94" s="39">
        <v>1014.4486296360001</v>
      </c>
      <c r="D94" s="40">
        <f>C94*1.037</f>
        <v>1051.983228932532</v>
      </c>
      <c r="E94" s="41">
        <f t="shared" si="16"/>
        <v>1086.6986754873055</v>
      </c>
      <c r="F94" s="41">
        <f t="shared" si="17"/>
        <v>1121.4730331028993</v>
      </c>
    </row>
    <row r="95" spans="1:6" x14ac:dyDescent="0.3">
      <c r="A95" s="206" t="s">
        <v>53</v>
      </c>
      <c r="B95" s="206"/>
      <c r="C95" s="39">
        <v>1520.5175359920001</v>
      </c>
      <c r="D95" s="40">
        <f>C95*1.037</f>
        <v>1576.776684823704</v>
      </c>
      <c r="E95" s="41">
        <f t="shared" si="16"/>
        <v>1628.8103154228861</v>
      </c>
      <c r="F95" s="41">
        <f t="shared" si="17"/>
        <v>1680.9322455164186</v>
      </c>
    </row>
    <row r="96" spans="1:6" x14ac:dyDescent="0.3">
      <c r="A96" s="9"/>
      <c r="B96" s="9"/>
    </row>
    <row r="97" spans="1:6" x14ac:dyDescent="0.3">
      <c r="A97" s="216" t="s">
        <v>56</v>
      </c>
      <c r="B97" s="217"/>
    </row>
    <row r="98" spans="1:6" x14ac:dyDescent="0.3">
      <c r="A98" s="218" t="s">
        <v>106</v>
      </c>
      <c r="B98" s="218"/>
      <c r="C98" s="43"/>
      <c r="D98" s="40"/>
      <c r="E98" s="43"/>
      <c r="F98" s="43"/>
    </row>
    <row r="99" spans="1:6" x14ac:dyDescent="0.3">
      <c r="A99" s="206" t="s">
        <v>56</v>
      </c>
      <c r="B99" s="206"/>
      <c r="C99" s="39">
        <v>329.17619999999999</v>
      </c>
      <c r="D99" s="40">
        <f>C99*1.037</f>
        <v>341.35571939999994</v>
      </c>
      <c r="E99" s="41">
        <f t="shared" ref="E99" si="18">D99*1.033</f>
        <v>352.6204581401999</v>
      </c>
      <c r="F99" s="41">
        <f t="shared" ref="F99" si="19">E99*1.032</f>
        <v>363.90431280068628</v>
      </c>
    </row>
    <row r="100" spans="1:6" x14ac:dyDescent="0.3">
      <c r="A100" s="8"/>
      <c r="B100" s="5"/>
    </row>
    <row r="101" spans="1:6" x14ac:dyDescent="0.3">
      <c r="A101" s="5"/>
      <c r="B101" s="5"/>
    </row>
    <row r="102" spans="1:6" x14ac:dyDescent="0.3">
      <c r="A102" s="5"/>
      <c r="B102" s="5"/>
    </row>
    <row r="103" spans="1:6" x14ac:dyDescent="0.3">
      <c r="A103" s="211" t="s">
        <v>57</v>
      </c>
      <c r="B103" s="203"/>
    </row>
    <row r="104" spans="1:6" x14ac:dyDescent="0.3">
      <c r="A104" s="211"/>
      <c r="B104" s="203"/>
    </row>
    <row r="105" spans="1:6" ht="57.6" x14ac:dyDescent="0.3">
      <c r="A105" s="212" t="s">
        <v>105</v>
      </c>
      <c r="B105" s="213"/>
      <c r="C105" s="37" t="s">
        <v>116</v>
      </c>
      <c r="D105" s="38" t="s">
        <v>290</v>
      </c>
      <c r="E105" s="38" t="s">
        <v>291</v>
      </c>
      <c r="F105" s="38" t="s">
        <v>292</v>
      </c>
    </row>
    <row r="106" spans="1:6" ht="30" customHeight="1" x14ac:dyDescent="0.3">
      <c r="A106" s="206" t="s">
        <v>54</v>
      </c>
      <c r="B106" s="214"/>
      <c r="C106" s="39">
        <v>4466.8091140920005</v>
      </c>
      <c r="D106" s="40">
        <f>C106*1.037</f>
        <v>4632.0810513134038</v>
      </c>
      <c r="E106" s="41">
        <f t="shared" ref="E106:E109" si="20">D106*1.033</f>
        <v>4784.9397260067453</v>
      </c>
      <c r="F106" s="41">
        <f t="shared" ref="F106:F109" si="21">E106*1.032</f>
        <v>4938.057797238961</v>
      </c>
    </row>
    <row r="107" spans="1:6" x14ac:dyDescent="0.3">
      <c r="A107" s="206" t="s">
        <v>55</v>
      </c>
      <c r="B107" s="214"/>
      <c r="C107" s="39">
        <v>5508.9875468159998</v>
      </c>
      <c r="D107" s="40">
        <f>C107*1.037</f>
        <v>5712.8200860481911</v>
      </c>
      <c r="E107" s="41">
        <f t="shared" si="20"/>
        <v>5901.3431488877814</v>
      </c>
      <c r="F107" s="41">
        <f t="shared" si="21"/>
        <v>6090.1861296521902</v>
      </c>
    </row>
    <row r="108" spans="1:6" x14ac:dyDescent="0.3">
      <c r="A108" s="206" t="s">
        <v>53</v>
      </c>
      <c r="B108" s="214"/>
      <c r="C108" s="39">
        <v>6700.2136711379999</v>
      </c>
      <c r="D108" s="40">
        <f>C108*1.037</f>
        <v>6948.1215769701057</v>
      </c>
      <c r="E108" s="41">
        <f t="shared" si="20"/>
        <v>7177.4095890101189</v>
      </c>
      <c r="F108" s="41">
        <f t="shared" si="21"/>
        <v>7407.0866958584429</v>
      </c>
    </row>
    <row r="109" spans="1:6" x14ac:dyDescent="0.3">
      <c r="A109" s="206" t="s">
        <v>58</v>
      </c>
      <c r="B109" s="214"/>
      <c r="C109" s="39">
        <v>6364.0731999999998</v>
      </c>
      <c r="D109" s="40">
        <f>C109*1.037</f>
        <v>6599.5439083999991</v>
      </c>
      <c r="E109" s="41">
        <f t="shared" si="20"/>
        <v>6817.3288573771988</v>
      </c>
      <c r="F109" s="41">
        <f t="shared" si="21"/>
        <v>7035.4833808132689</v>
      </c>
    </row>
    <row r="110" spans="1:6" x14ac:dyDescent="0.3">
      <c r="A110" s="9"/>
      <c r="B110" s="9"/>
    </row>
    <row r="111" spans="1:6" x14ac:dyDescent="0.3">
      <c r="A111" s="202" t="s">
        <v>91</v>
      </c>
      <c r="B111" s="203"/>
    </row>
    <row r="112" spans="1:6" x14ac:dyDescent="0.3">
      <c r="A112" s="204" t="s">
        <v>59</v>
      </c>
      <c r="B112" s="205"/>
    </row>
    <row r="113" spans="1:6" x14ac:dyDescent="0.3">
      <c r="A113" s="206" t="s">
        <v>60</v>
      </c>
      <c r="B113" s="206"/>
      <c r="C113" s="39">
        <v>120.16248004800001</v>
      </c>
      <c r="D113" s="40">
        <f>C113*1.037</f>
        <v>124.608491809776</v>
      </c>
      <c r="E113" s="41">
        <f t="shared" ref="E113" si="22">D113*1.033</f>
        <v>128.72057203949859</v>
      </c>
      <c r="F113" s="41">
        <f t="shared" ref="F113" si="23">E113*1.032</f>
        <v>132.83963034476255</v>
      </c>
    </row>
    <row r="114" spans="1:6" x14ac:dyDescent="0.3">
      <c r="A114" s="5"/>
      <c r="B114" s="5"/>
    </row>
    <row r="115" spans="1:6" x14ac:dyDescent="0.3">
      <c r="A115" s="207" t="s">
        <v>62</v>
      </c>
      <c r="B115" s="208"/>
    </row>
    <row r="116" spans="1:6" ht="57.6" x14ac:dyDescent="0.3">
      <c r="A116" s="209" t="s">
        <v>79</v>
      </c>
      <c r="B116" s="210"/>
      <c r="C116" s="37" t="s">
        <v>116</v>
      </c>
      <c r="D116" s="38" t="s">
        <v>290</v>
      </c>
      <c r="E116" s="38" t="s">
        <v>291</v>
      </c>
      <c r="F116" s="38" t="s">
        <v>292</v>
      </c>
    </row>
    <row r="117" spans="1:6" x14ac:dyDescent="0.3">
      <c r="A117" s="199" t="s">
        <v>63</v>
      </c>
      <c r="B117" s="200"/>
      <c r="C117" s="39">
        <v>3058.9639296918162</v>
      </c>
      <c r="D117" s="40">
        <f>C117*1.037</f>
        <v>3172.1455950904133</v>
      </c>
      <c r="E117" s="41">
        <f t="shared" ref="E117:E121" si="24">D117*1.033</f>
        <v>3276.8263997283966</v>
      </c>
      <c r="F117" s="41">
        <f t="shared" ref="F117:F121" si="25">E117*1.032</f>
        <v>3381.6848445197056</v>
      </c>
    </row>
    <row r="118" spans="1:6" x14ac:dyDescent="0.3">
      <c r="A118" s="199" t="s">
        <v>64</v>
      </c>
      <c r="B118" s="200"/>
      <c r="C118" s="39">
        <v>3670.0227110879632</v>
      </c>
      <c r="D118" s="40">
        <f>C118*1.037</f>
        <v>3805.8135513982174</v>
      </c>
      <c r="E118" s="41">
        <f t="shared" si="24"/>
        <v>3931.4053985943583</v>
      </c>
      <c r="F118" s="41">
        <f t="shared" si="25"/>
        <v>4057.210371349378</v>
      </c>
    </row>
    <row r="119" spans="1:6" x14ac:dyDescent="0.3">
      <c r="A119" s="199" t="s">
        <v>65</v>
      </c>
      <c r="B119" s="200"/>
      <c r="C119" s="39">
        <v>3670.0227110879632</v>
      </c>
      <c r="D119" s="40">
        <f>C119*1.037</f>
        <v>3805.8135513982174</v>
      </c>
      <c r="E119" s="41">
        <f t="shared" si="24"/>
        <v>3931.4053985943583</v>
      </c>
      <c r="F119" s="41">
        <f t="shared" si="25"/>
        <v>4057.210371349378</v>
      </c>
    </row>
    <row r="120" spans="1:6" x14ac:dyDescent="0.3">
      <c r="A120" s="199" t="s">
        <v>66</v>
      </c>
      <c r="B120" s="200"/>
      <c r="C120" s="39">
        <v>3670.0227110879632</v>
      </c>
      <c r="D120" s="40">
        <f>C120*1.037</f>
        <v>3805.8135513982174</v>
      </c>
      <c r="E120" s="41">
        <f t="shared" si="24"/>
        <v>3931.4053985943583</v>
      </c>
      <c r="F120" s="41">
        <f t="shared" si="25"/>
        <v>4057.210371349378</v>
      </c>
    </row>
    <row r="121" spans="1:6" x14ac:dyDescent="0.3">
      <c r="A121" s="199" t="s">
        <v>67</v>
      </c>
      <c r="B121" s="200"/>
      <c r="C121" s="39">
        <v>917.5056777719908</v>
      </c>
      <c r="D121" s="40">
        <f>C121*1.037</f>
        <v>951.45338784955436</v>
      </c>
      <c r="E121" s="41">
        <f t="shared" si="24"/>
        <v>982.85134964858958</v>
      </c>
      <c r="F121" s="41">
        <f t="shared" si="25"/>
        <v>1014.3025928373445</v>
      </c>
    </row>
    <row r="122" spans="1:6" x14ac:dyDescent="0.3">
      <c r="A122" s="5"/>
      <c r="B122" s="5"/>
    </row>
    <row r="123" spans="1:6" x14ac:dyDescent="0.3">
      <c r="A123" s="201" t="s">
        <v>77</v>
      </c>
      <c r="B123" s="201"/>
    </row>
    <row r="124" spans="1:6" ht="57.6" x14ac:dyDescent="0.3">
      <c r="A124" s="194" t="s">
        <v>79</v>
      </c>
      <c r="B124" s="195"/>
      <c r="C124" s="37" t="s">
        <v>116</v>
      </c>
      <c r="D124" s="38" t="s">
        <v>290</v>
      </c>
      <c r="E124" s="38" t="s">
        <v>291</v>
      </c>
      <c r="F124" s="38" t="s">
        <v>292</v>
      </c>
    </row>
    <row r="125" spans="1:6" x14ac:dyDescent="0.3">
      <c r="A125" s="196" t="s">
        <v>69</v>
      </c>
      <c r="B125" s="196"/>
      <c r="C125" s="39">
        <v>47.051573219076445</v>
      </c>
      <c r="D125" s="40">
        <f t="shared" ref="D125:D130" si="26">C125*1.037</f>
        <v>48.792481428182271</v>
      </c>
      <c r="E125" s="41">
        <f t="shared" ref="E125:E130" si="27">D125*1.033</f>
        <v>50.402633315312279</v>
      </c>
      <c r="F125" s="41">
        <f t="shared" ref="F125:F130" si="28">E125*1.032</f>
        <v>52.015517581402271</v>
      </c>
    </row>
    <row r="126" spans="1:6" x14ac:dyDescent="0.3">
      <c r="A126" s="196" t="s">
        <v>70</v>
      </c>
      <c r="B126" s="196"/>
      <c r="C126" s="39">
        <v>195.17689631616904</v>
      </c>
      <c r="D126" s="40">
        <f t="shared" si="26"/>
        <v>202.39844147986727</v>
      </c>
      <c r="E126" s="41">
        <f t="shared" si="27"/>
        <v>209.07759004870289</v>
      </c>
      <c r="F126" s="41">
        <f t="shared" si="28"/>
        <v>215.76807293026138</v>
      </c>
    </row>
    <row r="127" spans="1:6" x14ac:dyDescent="0.3">
      <c r="A127" s="196" t="s">
        <v>71</v>
      </c>
      <c r="B127" s="196"/>
      <c r="C127" s="39">
        <v>195.17689631616904</v>
      </c>
      <c r="D127" s="40">
        <f t="shared" si="26"/>
        <v>202.39844147986727</v>
      </c>
      <c r="E127" s="41">
        <f t="shared" si="27"/>
        <v>209.07759004870289</v>
      </c>
      <c r="F127" s="41">
        <f t="shared" si="28"/>
        <v>215.76807293026138</v>
      </c>
    </row>
    <row r="128" spans="1:6" x14ac:dyDescent="0.3">
      <c r="A128" s="196" t="s">
        <v>72</v>
      </c>
      <c r="B128" s="196"/>
      <c r="C128" s="39">
        <v>115.01495675774242</v>
      </c>
      <c r="D128" s="40">
        <f t="shared" si="26"/>
        <v>119.27051015777889</v>
      </c>
      <c r="E128" s="41">
        <f t="shared" si="27"/>
        <v>123.20643699298559</v>
      </c>
      <c r="F128" s="41">
        <f t="shared" si="28"/>
        <v>127.14904297676112</v>
      </c>
    </row>
    <row r="129" spans="1:6" x14ac:dyDescent="0.3">
      <c r="A129" s="196" t="s">
        <v>73</v>
      </c>
      <c r="B129" s="196"/>
      <c r="C129" s="39">
        <v>115.01495675774242</v>
      </c>
      <c r="D129" s="40">
        <f t="shared" si="26"/>
        <v>119.27051015777889</v>
      </c>
      <c r="E129" s="41">
        <f t="shared" si="27"/>
        <v>123.20643699298559</v>
      </c>
      <c r="F129" s="41">
        <f t="shared" si="28"/>
        <v>127.14904297676112</v>
      </c>
    </row>
    <row r="130" spans="1:6" x14ac:dyDescent="0.3">
      <c r="A130" s="196" t="s">
        <v>74</v>
      </c>
      <c r="B130" s="196"/>
      <c r="C130" s="39">
        <v>115.01495675774242</v>
      </c>
      <c r="D130" s="40">
        <f t="shared" si="26"/>
        <v>119.27051015777889</v>
      </c>
      <c r="E130" s="41">
        <f t="shared" si="27"/>
        <v>123.20643699298559</v>
      </c>
      <c r="F130" s="41">
        <f t="shared" si="28"/>
        <v>127.14904297676112</v>
      </c>
    </row>
    <row r="131" spans="1:6" x14ac:dyDescent="0.3">
      <c r="A131" s="18"/>
      <c r="B131" s="18"/>
    </row>
    <row r="132" spans="1:6" x14ac:dyDescent="0.3">
      <c r="A132" s="193" t="s">
        <v>78</v>
      </c>
      <c r="B132" s="193"/>
    </row>
    <row r="133" spans="1:6" ht="57.6" x14ac:dyDescent="0.3">
      <c r="A133" s="194" t="s">
        <v>79</v>
      </c>
      <c r="B133" s="195"/>
      <c r="C133" s="37" t="s">
        <v>116</v>
      </c>
      <c r="D133" s="38" t="s">
        <v>290</v>
      </c>
      <c r="E133" s="38" t="s">
        <v>291</v>
      </c>
      <c r="F133" s="38" t="s">
        <v>292</v>
      </c>
    </row>
    <row r="134" spans="1:6" x14ac:dyDescent="0.3">
      <c r="A134" s="196" t="s">
        <v>68</v>
      </c>
      <c r="B134" s="196"/>
      <c r="C134" s="45">
        <v>348.53017199315894</v>
      </c>
      <c r="D134" s="40">
        <f>C134*1.037</f>
        <v>361.4257883569058</v>
      </c>
      <c r="E134" s="41">
        <f t="shared" ref="E134:E136" si="29">D134*1.033</f>
        <v>373.35283937268366</v>
      </c>
      <c r="F134" s="41">
        <f t="shared" ref="F134:F136" si="30">E134*1.032</f>
        <v>385.30013023260955</v>
      </c>
    </row>
    <row r="135" spans="1:6" x14ac:dyDescent="0.3">
      <c r="A135" s="196" t="s">
        <v>75</v>
      </c>
      <c r="B135" s="196"/>
      <c r="C135" s="39">
        <v>1549.2166145095912</v>
      </c>
      <c r="D135" s="40">
        <f>C135*1.037</f>
        <v>1606.5376292464459</v>
      </c>
      <c r="E135" s="41">
        <f t="shared" si="29"/>
        <v>1659.5533710115785</v>
      </c>
      <c r="F135" s="41">
        <f t="shared" si="30"/>
        <v>1712.6590788839492</v>
      </c>
    </row>
    <row r="136" spans="1:6" x14ac:dyDescent="0.3">
      <c r="A136" s="196" t="s">
        <v>76</v>
      </c>
      <c r="B136" s="196"/>
      <c r="C136" s="39">
        <v>1549.2166145095912</v>
      </c>
      <c r="D136" s="40">
        <f>C136*1.037</f>
        <v>1606.5376292464459</v>
      </c>
      <c r="E136" s="41">
        <f t="shared" si="29"/>
        <v>1659.5533710115785</v>
      </c>
      <c r="F136" s="41">
        <f t="shared" si="30"/>
        <v>1712.6590788839492</v>
      </c>
    </row>
    <row r="137" spans="1:6" x14ac:dyDescent="0.3">
      <c r="B137" s="25" t="s">
        <v>83</v>
      </c>
    </row>
  </sheetData>
  <mergeCells count="113">
    <mergeCell ref="A6:B6"/>
    <mergeCell ref="A16:B16"/>
    <mergeCell ref="A17:B17"/>
    <mergeCell ref="A7:B7"/>
    <mergeCell ref="A8:B8"/>
    <mergeCell ref="A9:B9"/>
    <mergeCell ref="A10:B10"/>
    <mergeCell ref="A11:B11"/>
    <mergeCell ref="A12:B12"/>
    <mergeCell ref="A13:B13"/>
    <mergeCell ref="A14:B14"/>
    <mergeCell ref="A24:B24"/>
    <mergeCell ref="A25:B25"/>
    <mergeCell ref="A26:B26"/>
    <mergeCell ref="A27:B27"/>
    <mergeCell ref="A28:B28"/>
    <mergeCell ref="A18:B18"/>
    <mergeCell ref="A19:B19"/>
    <mergeCell ref="A20:B20"/>
    <mergeCell ref="A23:B23"/>
    <mergeCell ref="A21:B21"/>
    <mergeCell ref="A35:B35"/>
    <mergeCell ref="A36:B36"/>
    <mergeCell ref="A38:B38"/>
    <mergeCell ref="A39:B39"/>
    <mergeCell ref="A29:B29"/>
    <mergeCell ref="A30:B30"/>
    <mergeCell ref="A31:B31"/>
    <mergeCell ref="A32:B32"/>
    <mergeCell ref="A34:B34"/>
    <mergeCell ref="A33:B33"/>
    <mergeCell ref="A45:B45"/>
    <mergeCell ref="A46:B46"/>
    <mergeCell ref="A47:B47"/>
    <mergeCell ref="A49:B49"/>
    <mergeCell ref="A50:B50"/>
    <mergeCell ref="A48:B48"/>
    <mergeCell ref="A40:B40"/>
    <mergeCell ref="A41:B41"/>
    <mergeCell ref="A42:B42"/>
    <mergeCell ref="A43:B43"/>
    <mergeCell ref="A44:B44"/>
    <mergeCell ref="A68:B68"/>
    <mergeCell ref="A69:B69"/>
    <mergeCell ref="A70:B70"/>
    <mergeCell ref="A71:B71"/>
    <mergeCell ref="A72:B72"/>
    <mergeCell ref="A56:B56"/>
    <mergeCell ref="A66:B66"/>
    <mergeCell ref="A67:B67"/>
    <mergeCell ref="A58:B58"/>
    <mergeCell ref="A59:B59"/>
    <mergeCell ref="A60:B60"/>
    <mergeCell ref="A61:B61"/>
    <mergeCell ref="A62:B62"/>
    <mergeCell ref="A63:B63"/>
    <mergeCell ref="A80:B80"/>
    <mergeCell ref="A82:B82"/>
    <mergeCell ref="A84:B84"/>
    <mergeCell ref="A85:B85"/>
    <mergeCell ref="A79:B79"/>
    <mergeCell ref="A73:B73"/>
    <mergeCell ref="A74:B74"/>
    <mergeCell ref="A75:B75"/>
    <mergeCell ref="A76:B76"/>
    <mergeCell ref="A77:B77"/>
    <mergeCell ref="A117:B117"/>
    <mergeCell ref="A118:B118"/>
    <mergeCell ref="A119:B119"/>
    <mergeCell ref="A120:B120"/>
    <mergeCell ref="A121:B121"/>
    <mergeCell ref="A109:B109"/>
    <mergeCell ref="A111:B111"/>
    <mergeCell ref="A112:B112"/>
    <mergeCell ref="A113:B113"/>
    <mergeCell ref="A115:B115"/>
    <mergeCell ref="A134:B134"/>
    <mergeCell ref="A135:B135"/>
    <mergeCell ref="A136:B136"/>
    <mergeCell ref="A128:B128"/>
    <mergeCell ref="A129:B129"/>
    <mergeCell ref="A130:B130"/>
    <mergeCell ref="A132:B132"/>
    <mergeCell ref="A133:B133"/>
    <mergeCell ref="A123:B123"/>
    <mergeCell ref="A124:B124"/>
    <mergeCell ref="A125:B125"/>
    <mergeCell ref="A126:B126"/>
    <mergeCell ref="A127:B127"/>
    <mergeCell ref="A99:B99"/>
    <mergeCell ref="A103:B104"/>
    <mergeCell ref="A105:B105"/>
    <mergeCell ref="A116:B116"/>
    <mergeCell ref="A52:B52"/>
    <mergeCell ref="A53:B53"/>
    <mergeCell ref="A54:B54"/>
    <mergeCell ref="A55:B55"/>
    <mergeCell ref="A57:B57"/>
    <mergeCell ref="A106:B106"/>
    <mergeCell ref="A107:B107"/>
    <mergeCell ref="A108:B108"/>
    <mergeCell ref="A93:B93"/>
    <mergeCell ref="A94:B94"/>
    <mergeCell ref="A97:B97"/>
    <mergeCell ref="A98:B98"/>
    <mergeCell ref="A95:B95"/>
    <mergeCell ref="A86:B86"/>
    <mergeCell ref="A87:B87"/>
    <mergeCell ref="A89:B89"/>
    <mergeCell ref="A92:B92"/>
    <mergeCell ref="A88:B88"/>
    <mergeCell ref="A91:B91"/>
    <mergeCell ref="A78:B78"/>
  </mergeCells>
  <pageMargins left="0.7" right="0.7" top="0.75" bottom="0.75" header="0.3" footer="0.3"/>
  <pageSetup scale="5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BBF6C-AB58-4F7A-9AB1-9E05303E5132}">
  <sheetPr>
    <pageSetUpPr fitToPage="1"/>
  </sheetPr>
  <dimension ref="A4:G137"/>
  <sheetViews>
    <sheetView workbookViewId="0">
      <selection activeCell="B5" sqref="B5"/>
    </sheetView>
  </sheetViews>
  <sheetFormatPr defaultRowHeight="14.4" x14ac:dyDescent="0.3"/>
  <cols>
    <col min="1" max="1" width="10.33203125" customWidth="1"/>
    <col min="2" max="2" width="78.5546875" customWidth="1"/>
    <col min="3" max="3" width="17" style="35" customWidth="1"/>
    <col min="4" max="4" width="13.6640625" style="36" customWidth="1"/>
    <col min="5" max="5" width="12.88671875" style="35" customWidth="1"/>
    <col min="6" max="6" width="18.77734375" style="35" customWidth="1"/>
    <col min="7" max="7" width="66.44140625" hidden="1" customWidth="1"/>
    <col min="8" max="8" width="11.21875" customWidth="1"/>
    <col min="10" max="10" width="10.5546875" customWidth="1"/>
    <col min="12" max="12" width="11.6640625" customWidth="1"/>
  </cols>
  <sheetData>
    <row r="4" spans="1:7" x14ac:dyDescent="0.3">
      <c r="A4" s="5"/>
      <c r="B4" s="5"/>
      <c r="C4" s="107">
        <v>4.2999999999999997E-2</v>
      </c>
      <c r="D4" s="108">
        <v>3.6999999999999998E-2</v>
      </c>
      <c r="E4" s="107">
        <v>3.3000000000000002E-2</v>
      </c>
      <c r="F4" s="107">
        <v>3.2000000000000001E-2</v>
      </c>
      <c r="G4" s="10"/>
    </row>
    <row r="5" spans="1:7" ht="15" thickBot="1" x14ac:dyDescent="0.35">
      <c r="A5" s="5"/>
      <c r="B5" s="184" t="s">
        <v>299</v>
      </c>
      <c r="C5" s="32"/>
      <c r="D5" s="33"/>
      <c r="E5" s="32"/>
      <c r="F5" s="32"/>
      <c r="G5" s="10"/>
    </row>
    <row r="6" spans="1:7" ht="15" thickBot="1" x14ac:dyDescent="0.35">
      <c r="A6" s="235" t="s">
        <v>96</v>
      </c>
      <c r="B6" s="236"/>
      <c r="C6" s="34"/>
      <c r="D6" s="34"/>
    </row>
    <row r="7" spans="1:7" x14ac:dyDescent="0.3">
      <c r="A7" s="237" t="s">
        <v>35</v>
      </c>
      <c r="B7" s="238"/>
    </row>
    <row r="8" spans="1:7" ht="57.6" x14ac:dyDescent="0.3">
      <c r="A8" s="231" t="s">
        <v>95</v>
      </c>
      <c r="B8" s="231"/>
      <c r="C8" s="37" t="s">
        <v>112</v>
      </c>
      <c r="D8" s="38" t="s">
        <v>293</v>
      </c>
      <c r="E8" s="38" t="s">
        <v>294</v>
      </c>
      <c r="F8" s="38" t="s">
        <v>295</v>
      </c>
    </row>
    <row r="9" spans="1:7" x14ac:dyDescent="0.3">
      <c r="A9" s="239"/>
      <c r="B9" s="239"/>
      <c r="C9" s="39">
        <v>8943.4649855800017</v>
      </c>
      <c r="D9" s="40">
        <f>C9*3.7/100+C9</f>
        <v>9274.3731900464609</v>
      </c>
      <c r="E9" s="41">
        <f>D9*1.033</f>
        <v>9580.4275053179936</v>
      </c>
      <c r="F9" s="41">
        <f>E9*1.032</f>
        <v>9887.0011854881704</v>
      </c>
    </row>
    <row r="10" spans="1:7" x14ac:dyDescent="0.3">
      <c r="A10" s="223" t="s">
        <v>3</v>
      </c>
      <c r="B10" s="223"/>
      <c r="C10" s="39">
        <v>16215.1647493</v>
      </c>
      <c r="D10" s="40">
        <f>C10*3.7/100+C10</f>
        <v>16815.1258450241</v>
      </c>
      <c r="E10" s="41">
        <f t="shared" ref="E10:E13" si="0">D10*1.033</f>
        <v>17370.024997909895</v>
      </c>
      <c r="F10" s="41">
        <f t="shared" ref="F10:F13" si="1">E10*1.032</f>
        <v>17925.865797843013</v>
      </c>
    </row>
    <row r="11" spans="1:7" x14ac:dyDescent="0.3">
      <c r="A11" s="223" t="s">
        <v>4</v>
      </c>
      <c r="B11" s="223"/>
      <c r="C11" s="39">
        <v>19586.8617032</v>
      </c>
      <c r="D11" s="40">
        <f>C11*3.7/100+C11</f>
        <v>20311.575586218401</v>
      </c>
      <c r="E11" s="41">
        <f t="shared" si="0"/>
        <v>20981.857580563606</v>
      </c>
      <c r="F11" s="41">
        <f t="shared" si="1"/>
        <v>21653.277023141643</v>
      </c>
    </row>
    <row r="12" spans="1:7" x14ac:dyDescent="0.3">
      <c r="A12" s="223" t="s">
        <v>5</v>
      </c>
      <c r="B12" s="223"/>
      <c r="C12" s="39">
        <v>28167.541598759999</v>
      </c>
      <c r="D12" s="40">
        <f>C12*3.7/100+C12</f>
        <v>29209.740637914118</v>
      </c>
      <c r="E12" s="41">
        <f t="shared" si="0"/>
        <v>30173.662078965281</v>
      </c>
      <c r="F12" s="41">
        <f t="shared" si="1"/>
        <v>31139.219265492171</v>
      </c>
    </row>
    <row r="13" spans="1:7" x14ac:dyDescent="0.3">
      <c r="A13" s="223" t="s">
        <v>10</v>
      </c>
      <c r="B13" s="223"/>
      <c r="C13" s="39">
        <v>33862.611649999999</v>
      </c>
      <c r="D13" s="40">
        <f>C13*3.7/100+C13</f>
        <v>35115.528281049999</v>
      </c>
      <c r="E13" s="41">
        <f t="shared" si="0"/>
        <v>36274.340714324644</v>
      </c>
      <c r="F13" s="41">
        <f t="shared" si="1"/>
        <v>37435.119617183031</v>
      </c>
    </row>
    <row r="14" spans="1:7" ht="28.8" x14ac:dyDescent="0.3">
      <c r="A14" s="223" t="s">
        <v>11</v>
      </c>
      <c r="B14" s="223"/>
      <c r="C14" s="42" t="s">
        <v>12</v>
      </c>
      <c r="D14" s="42" t="s">
        <v>12</v>
      </c>
      <c r="E14" s="42" t="s">
        <v>12</v>
      </c>
      <c r="F14" s="42" t="s">
        <v>12</v>
      </c>
    </row>
    <row r="15" spans="1:7" ht="15" thickBot="1" x14ac:dyDescent="0.35">
      <c r="A15" s="12"/>
      <c r="B15" s="5"/>
    </row>
    <row r="16" spans="1:7" x14ac:dyDescent="0.3">
      <c r="A16" s="235" t="s">
        <v>36</v>
      </c>
      <c r="B16" s="236"/>
    </row>
    <row r="17" spans="1:6" ht="57.6" x14ac:dyDescent="0.3">
      <c r="A17" s="231" t="s">
        <v>95</v>
      </c>
      <c r="B17" s="231"/>
      <c r="C17" s="37" t="s">
        <v>112</v>
      </c>
      <c r="D17" s="38" t="s">
        <v>293</v>
      </c>
      <c r="E17" s="38" t="s">
        <v>294</v>
      </c>
      <c r="F17" s="38" t="s">
        <v>295</v>
      </c>
    </row>
    <row r="18" spans="1:6" x14ac:dyDescent="0.3">
      <c r="A18" s="234" t="s">
        <v>7</v>
      </c>
      <c r="B18" s="234"/>
      <c r="C18" s="39">
        <v>641.37788062000004</v>
      </c>
      <c r="D18" s="40">
        <f>C18*3.7/100+C18</f>
        <v>665.10886220294003</v>
      </c>
      <c r="E18" s="41">
        <f t="shared" ref="E18:E21" si="2">D18*1.033</f>
        <v>687.057454655637</v>
      </c>
      <c r="F18" s="41">
        <f t="shared" ref="F18:F21" si="3">E18*1.032</f>
        <v>709.04329320461738</v>
      </c>
    </row>
    <row r="19" spans="1:6" x14ac:dyDescent="0.3">
      <c r="A19" s="223" t="s">
        <v>8</v>
      </c>
      <c r="B19" s="223"/>
      <c r="C19" s="39">
        <v>2496.0333991999996</v>
      </c>
      <c r="D19" s="40">
        <f>C19*3.7/100+C19</f>
        <v>2588.3866349703994</v>
      </c>
      <c r="E19" s="41">
        <f t="shared" si="2"/>
        <v>2673.8033939244224</v>
      </c>
      <c r="F19" s="41">
        <f t="shared" si="3"/>
        <v>2759.3651025300042</v>
      </c>
    </row>
    <row r="20" spans="1:6" x14ac:dyDescent="0.3">
      <c r="A20" s="223" t="s">
        <v>9</v>
      </c>
      <c r="B20" s="223"/>
      <c r="C20" s="39">
        <v>3343.332938</v>
      </c>
      <c r="D20" s="40">
        <f>C20*3.7/100+C20</f>
        <v>3467.0362567060001</v>
      </c>
      <c r="E20" s="41">
        <f t="shared" si="2"/>
        <v>3581.4484531772978</v>
      </c>
      <c r="F20" s="41">
        <f t="shared" si="3"/>
        <v>3696.0548036789714</v>
      </c>
    </row>
    <row r="21" spans="1:6" x14ac:dyDescent="0.3">
      <c r="A21" s="223" t="s">
        <v>10</v>
      </c>
      <c r="B21" s="223"/>
      <c r="C21" s="39">
        <v>6638.3867</v>
      </c>
      <c r="D21" s="40">
        <f>C21*3.7/100+C21</f>
        <v>6884.0070078999997</v>
      </c>
      <c r="E21" s="41">
        <f t="shared" si="2"/>
        <v>7111.1792391606996</v>
      </c>
      <c r="F21" s="41">
        <f t="shared" si="3"/>
        <v>7338.7369748138426</v>
      </c>
    </row>
    <row r="22" spans="1:6" ht="15" thickBot="1" x14ac:dyDescent="0.35">
      <c r="A22" s="6"/>
      <c r="B22" s="6"/>
    </row>
    <row r="23" spans="1:6" x14ac:dyDescent="0.3">
      <c r="A23" s="229" t="s">
        <v>37</v>
      </c>
      <c r="B23" s="230"/>
    </row>
    <row r="24" spans="1:6" ht="57.6" x14ac:dyDescent="0.3">
      <c r="A24" s="231" t="s">
        <v>6</v>
      </c>
      <c r="B24" s="231"/>
      <c r="C24" s="37" t="s">
        <v>112</v>
      </c>
      <c r="D24" s="38" t="s">
        <v>293</v>
      </c>
      <c r="E24" s="38" t="s">
        <v>294</v>
      </c>
      <c r="F24" s="38" t="s">
        <v>295</v>
      </c>
    </row>
    <row r="25" spans="1:6" x14ac:dyDescent="0.3">
      <c r="A25" s="223" t="s">
        <v>13</v>
      </c>
      <c r="B25" s="223"/>
      <c r="C25" s="39">
        <v>797.93408134000003</v>
      </c>
      <c r="D25" s="40">
        <f t="shared" ref="D25:D33" si="4">C25*3.7/100+C25</f>
        <v>827.45764234958006</v>
      </c>
      <c r="E25" s="41">
        <f t="shared" ref="E25:E33" si="5">D25*1.033</f>
        <v>854.76374454711618</v>
      </c>
      <c r="F25" s="41">
        <f t="shared" ref="F25:F33" si="6">E25*1.032</f>
        <v>882.11618437262393</v>
      </c>
    </row>
    <row r="26" spans="1:6" x14ac:dyDescent="0.3">
      <c r="A26" s="223" t="s">
        <v>14</v>
      </c>
      <c r="B26" s="223"/>
      <c r="C26" s="39">
        <v>311.76277901999998</v>
      </c>
      <c r="D26" s="40">
        <f t="shared" si="4"/>
        <v>323.29800184374</v>
      </c>
      <c r="E26" s="41">
        <f t="shared" si="5"/>
        <v>333.96683590458338</v>
      </c>
      <c r="F26" s="41">
        <f t="shared" si="6"/>
        <v>344.65377465353004</v>
      </c>
    </row>
    <row r="27" spans="1:6" x14ac:dyDescent="0.3">
      <c r="A27" s="223" t="s">
        <v>15</v>
      </c>
      <c r="B27" s="223"/>
      <c r="C27" s="39">
        <v>11313.017916199999</v>
      </c>
      <c r="D27" s="40">
        <f t="shared" si="4"/>
        <v>11731.599579099398</v>
      </c>
      <c r="E27" s="41">
        <f t="shared" si="5"/>
        <v>12118.742365209677</v>
      </c>
      <c r="F27" s="41">
        <f t="shared" si="6"/>
        <v>12506.542120896387</v>
      </c>
    </row>
    <row r="28" spans="1:6" x14ac:dyDescent="0.3">
      <c r="A28" s="223" t="s">
        <v>16</v>
      </c>
      <c r="B28" s="223"/>
      <c r="C28" s="39">
        <v>65232.408652400001</v>
      </c>
      <c r="D28" s="40">
        <f t="shared" si="4"/>
        <v>67646.007772538796</v>
      </c>
      <c r="E28" s="41">
        <f t="shared" si="5"/>
        <v>69878.326029032571</v>
      </c>
      <c r="F28" s="41">
        <f t="shared" si="6"/>
        <v>72114.432461961609</v>
      </c>
    </row>
    <row r="29" spans="1:6" x14ac:dyDescent="0.3">
      <c r="A29" s="223" t="s">
        <v>17</v>
      </c>
      <c r="B29" s="223"/>
      <c r="C29" s="39">
        <v>8448.8557999999994</v>
      </c>
      <c r="D29" s="40">
        <f t="shared" si="4"/>
        <v>8761.4634645999995</v>
      </c>
      <c r="E29" s="41">
        <f t="shared" si="5"/>
        <v>9050.5917589317996</v>
      </c>
      <c r="F29" s="41">
        <f t="shared" si="6"/>
        <v>9340.2106952176182</v>
      </c>
    </row>
    <row r="30" spans="1:6" x14ac:dyDescent="0.3">
      <c r="A30" s="223" t="s">
        <v>19</v>
      </c>
      <c r="B30" s="223"/>
      <c r="C30" s="39">
        <v>1118.8699038000002</v>
      </c>
      <c r="D30" s="40">
        <f t="shared" si="4"/>
        <v>1160.2680902406003</v>
      </c>
      <c r="E30" s="41">
        <f t="shared" si="5"/>
        <v>1198.55693721854</v>
      </c>
      <c r="F30" s="41">
        <f t="shared" si="6"/>
        <v>1236.9107592095334</v>
      </c>
    </row>
    <row r="31" spans="1:6" x14ac:dyDescent="0.3">
      <c r="A31" s="223" t="s">
        <v>18</v>
      </c>
      <c r="B31" s="223"/>
      <c r="C31" s="39">
        <v>1056.1069749999999</v>
      </c>
      <c r="D31" s="40">
        <f t="shared" si="4"/>
        <v>1095.1829330749999</v>
      </c>
      <c r="E31" s="41">
        <f t="shared" si="5"/>
        <v>1131.323969866475</v>
      </c>
      <c r="F31" s="41">
        <f t="shared" si="6"/>
        <v>1167.5263369022023</v>
      </c>
    </row>
    <row r="32" spans="1:6" x14ac:dyDescent="0.3">
      <c r="A32" s="223" t="s">
        <v>20</v>
      </c>
      <c r="B32" s="223"/>
      <c r="C32" s="39">
        <v>1713.910748</v>
      </c>
      <c r="D32" s="40">
        <f t="shared" si="4"/>
        <v>1777.3254456760001</v>
      </c>
      <c r="E32" s="41">
        <f t="shared" si="5"/>
        <v>1835.9771853833079</v>
      </c>
      <c r="F32" s="41">
        <f t="shared" si="6"/>
        <v>1894.7284553155737</v>
      </c>
    </row>
    <row r="33" spans="1:7" x14ac:dyDescent="0.3">
      <c r="A33" s="223" t="s">
        <v>21</v>
      </c>
      <c r="B33" s="223"/>
      <c r="C33" s="39">
        <v>506.93134799999996</v>
      </c>
      <c r="D33" s="40">
        <f t="shared" si="4"/>
        <v>525.68780787599997</v>
      </c>
      <c r="E33" s="41">
        <f t="shared" si="5"/>
        <v>543.03550553590787</v>
      </c>
      <c r="F33" s="41">
        <f t="shared" si="6"/>
        <v>560.41264171305693</v>
      </c>
    </row>
    <row r="34" spans="1:7" x14ac:dyDescent="0.3">
      <c r="A34" s="223" t="s">
        <v>80</v>
      </c>
      <c r="B34" s="223"/>
      <c r="C34" s="20">
        <v>929.31299999999999</v>
      </c>
      <c r="D34" s="20">
        <v>963.69758100000001</v>
      </c>
      <c r="E34" s="20">
        <v>995.49960117299997</v>
      </c>
      <c r="F34" s="20">
        <v>1027.355588410536</v>
      </c>
    </row>
    <row r="35" spans="1:7" x14ac:dyDescent="0.3">
      <c r="A35" s="223" t="s">
        <v>81</v>
      </c>
      <c r="B35" s="223"/>
      <c r="C35" s="20">
        <v>929.31299999999999</v>
      </c>
      <c r="D35" s="20">
        <v>963.69758100000001</v>
      </c>
      <c r="E35" s="20">
        <v>995.49960117299997</v>
      </c>
      <c r="F35" s="20">
        <v>1027.355588410536</v>
      </c>
    </row>
    <row r="36" spans="1:7" x14ac:dyDescent="0.3">
      <c r="A36" s="223" t="s">
        <v>82</v>
      </c>
      <c r="B36" s="223"/>
      <c r="C36" s="20">
        <v>7301</v>
      </c>
      <c r="D36" s="20">
        <v>7571.1369999999997</v>
      </c>
      <c r="E36" s="20">
        <v>7820.9845209999994</v>
      </c>
      <c r="F36" s="20">
        <v>8071.2560256719999</v>
      </c>
    </row>
    <row r="37" spans="1:7" ht="15" thickBot="1" x14ac:dyDescent="0.35">
      <c r="A37" s="13"/>
      <c r="B37" s="13"/>
    </row>
    <row r="38" spans="1:7" x14ac:dyDescent="0.3">
      <c r="A38" s="229" t="s">
        <v>1</v>
      </c>
      <c r="B38" s="230"/>
    </row>
    <row r="39" spans="1:7" ht="57.6" x14ac:dyDescent="0.3">
      <c r="A39" s="231" t="s">
        <v>6</v>
      </c>
      <c r="B39" s="231"/>
      <c r="C39" s="37" t="s">
        <v>112</v>
      </c>
      <c r="D39" s="38" t="s">
        <v>293</v>
      </c>
      <c r="E39" s="38" t="s">
        <v>294</v>
      </c>
      <c r="F39" s="38" t="s">
        <v>295</v>
      </c>
    </row>
    <row r="40" spans="1:7" x14ac:dyDescent="0.3">
      <c r="A40" s="223" t="s">
        <v>38</v>
      </c>
      <c r="B40" s="223"/>
      <c r="C40" s="43"/>
      <c r="D40" s="40"/>
      <c r="E40" s="43"/>
      <c r="F40" s="43"/>
    </row>
    <row r="41" spans="1:7" x14ac:dyDescent="0.3">
      <c r="A41" s="234" t="s">
        <v>38</v>
      </c>
      <c r="B41" s="234"/>
      <c r="C41" s="39">
        <v>7.6052499999999998</v>
      </c>
      <c r="D41" s="40">
        <f>10.1*1.037</f>
        <v>10.473699999999999</v>
      </c>
      <c r="E41" s="41">
        <f t="shared" ref="E41:E50" si="7">D41*1.033</f>
        <v>10.819332099999999</v>
      </c>
      <c r="F41" s="41">
        <f t="shared" ref="F41:F50" si="8">E41*1.032</f>
        <v>11.165550727199999</v>
      </c>
      <c r="G41" s="23"/>
    </row>
    <row r="42" spans="1:7" x14ac:dyDescent="0.3">
      <c r="A42" s="223" t="s">
        <v>2</v>
      </c>
      <c r="B42" s="223"/>
      <c r="C42" s="39">
        <v>8.9164999999999992</v>
      </c>
      <c r="D42" s="40">
        <f>D41+C42-C41</f>
        <v>11.78495</v>
      </c>
      <c r="E42" s="41">
        <f t="shared" si="7"/>
        <v>12.17385335</v>
      </c>
      <c r="F42" s="41">
        <f t="shared" si="8"/>
        <v>12.563416657199999</v>
      </c>
    </row>
    <row r="43" spans="1:7" x14ac:dyDescent="0.3">
      <c r="A43" s="223" t="s">
        <v>22</v>
      </c>
      <c r="B43" s="223"/>
      <c r="C43" s="39">
        <v>9.5458999999999996</v>
      </c>
      <c r="D43" s="40">
        <f>D42+C43-C42</f>
        <v>12.414349999999999</v>
      </c>
      <c r="E43" s="41">
        <f t="shared" si="7"/>
        <v>12.824023549999998</v>
      </c>
      <c r="F43" s="41">
        <f t="shared" si="8"/>
        <v>13.234392303599998</v>
      </c>
    </row>
    <row r="44" spans="1:7" x14ac:dyDescent="0.3">
      <c r="A44" s="223" t="s">
        <v>23</v>
      </c>
      <c r="B44" s="223"/>
      <c r="C44" s="39">
        <v>10.3851</v>
      </c>
      <c r="D44" s="40">
        <f>D43+C44-C43</f>
        <v>13.253550000000001</v>
      </c>
      <c r="E44" s="41">
        <f t="shared" si="7"/>
        <v>13.690917149999999</v>
      </c>
      <c r="F44" s="41">
        <f t="shared" si="8"/>
        <v>14.1290264988</v>
      </c>
    </row>
    <row r="45" spans="1:7" x14ac:dyDescent="0.3">
      <c r="A45" s="223" t="s">
        <v>39</v>
      </c>
      <c r="B45" s="223"/>
      <c r="C45" s="39">
        <v>10.96205</v>
      </c>
      <c r="D45" s="40">
        <f>D44+C45-C44</f>
        <v>13.830500000000002</v>
      </c>
      <c r="E45" s="41">
        <f t="shared" si="7"/>
        <v>14.286906500000001</v>
      </c>
      <c r="F45" s="41">
        <f t="shared" si="8"/>
        <v>14.744087508000002</v>
      </c>
    </row>
    <row r="46" spans="1:7" x14ac:dyDescent="0.3">
      <c r="A46" s="234" t="s">
        <v>24</v>
      </c>
      <c r="B46" s="234"/>
      <c r="C46" s="39">
        <v>15.231479999999999</v>
      </c>
      <c r="D46" s="40">
        <f>D45+C46-C45</f>
        <v>18.099930000000001</v>
      </c>
      <c r="E46" s="41">
        <f t="shared" si="7"/>
        <v>18.697227689999998</v>
      </c>
      <c r="F46" s="41">
        <f t="shared" si="8"/>
        <v>19.29553897608</v>
      </c>
    </row>
    <row r="47" spans="1:7" x14ac:dyDescent="0.3">
      <c r="A47" s="234" t="s">
        <v>25</v>
      </c>
      <c r="B47" s="234"/>
      <c r="C47" s="39">
        <v>17.885450000000002</v>
      </c>
      <c r="D47" s="40">
        <f>D46-C46+C47</f>
        <v>20.753900000000002</v>
      </c>
      <c r="E47" s="41">
        <f t="shared" si="7"/>
        <v>21.4387787</v>
      </c>
      <c r="F47" s="41">
        <f t="shared" si="8"/>
        <v>22.1248196184</v>
      </c>
    </row>
    <row r="48" spans="1:7" x14ac:dyDescent="0.3">
      <c r="A48" s="234" t="s">
        <v>26</v>
      </c>
      <c r="B48" s="234"/>
      <c r="C48" s="39">
        <v>22.84722</v>
      </c>
      <c r="D48" s="40">
        <f>D47+C48-C47</f>
        <v>25.715669999999999</v>
      </c>
      <c r="E48" s="41">
        <f t="shared" si="7"/>
        <v>26.564287109999999</v>
      </c>
      <c r="F48" s="41">
        <f t="shared" si="8"/>
        <v>27.41434429752</v>
      </c>
    </row>
    <row r="49" spans="1:6" x14ac:dyDescent="0.3">
      <c r="A49" s="223" t="s">
        <v>27</v>
      </c>
      <c r="B49" s="223"/>
      <c r="C49" s="39">
        <v>10.626370000000001</v>
      </c>
      <c r="D49" s="40">
        <v>125</v>
      </c>
      <c r="E49" s="41">
        <f t="shared" si="7"/>
        <v>129.125</v>
      </c>
      <c r="F49" s="41">
        <f t="shared" si="8"/>
        <v>133.25700000000001</v>
      </c>
    </row>
    <row r="50" spans="1:6" x14ac:dyDescent="0.3">
      <c r="A50" s="223" t="s">
        <v>28</v>
      </c>
      <c r="B50" s="223"/>
      <c r="C50" s="39">
        <v>115.39</v>
      </c>
      <c r="D50" s="40">
        <v>0</v>
      </c>
      <c r="E50" s="41">
        <f t="shared" si="7"/>
        <v>0</v>
      </c>
      <c r="F50" s="41">
        <f t="shared" si="8"/>
        <v>0</v>
      </c>
    </row>
    <row r="51" spans="1:6" ht="15" thickBot="1" x14ac:dyDescent="0.35">
      <c r="A51" s="6"/>
      <c r="B51" s="6"/>
    </row>
    <row r="52" spans="1:6" x14ac:dyDescent="0.3">
      <c r="A52" s="229" t="s">
        <v>103</v>
      </c>
      <c r="B52" s="230"/>
    </row>
    <row r="53" spans="1:6" ht="57.6" x14ac:dyDescent="0.3">
      <c r="A53" s="231" t="s">
        <v>6</v>
      </c>
      <c r="B53" s="231"/>
      <c r="C53" s="37" t="s">
        <v>112</v>
      </c>
      <c r="D53" s="38" t="s">
        <v>293</v>
      </c>
      <c r="E53" s="38" t="s">
        <v>294</v>
      </c>
      <c r="F53" s="38" t="s">
        <v>295</v>
      </c>
    </row>
    <row r="54" spans="1:6" x14ac:dyDescent="0.3">
      <c r="A54" s="232" t="s">
        <v>86</v>
      </c>
      <c r="B54" s="233"/>
      <c r="C54" s="39">
        <v>10.511693319999999</v>
      </c>
      <c r="D54" s="40">
        <v>14.85</v>
      </c>
      <c r="E54" s="41">
        <f t="shared" ref="E54:E63" si="9">D54*1.033</f>
        <v>15.340049999999998</v>
      </c>
      <c r="F54" s="41">
        <f t="shared" ref="F54:F63" si="10">E54*1.032</f>
        <v>15.830931599999998</v>
      </c>
    </row>
    <row r="55" spans="1:6" x14ac:dyDescent="0.3">
      <c r="A55" s="232" t="s">
        <v>87</v>
      </c>
      <c r="B55" s="233"/>
      <c r="C55" s="39">
        <v>11.07129286</v>
      </c>
      <c r="D55" s="40">
        <v>21.5</v>
      </c>
      <c r="E55" s="41">
        <f t="shared" si="9"/>
        <v>22.209499999999998</v>
      </c>
      <c r="F55" s="41">
        <f t="shared" si="10"/>
        <v>22.920203999999998</v>
      </c>
    </row>
    <row r="56" spans="1:6" x14ac:dyDescent="0.3">
      <c r="A56" s="232" t="s">
        <v>88</v>
      </c>
      <c r="B56" s="233"/>
      <c r="C56" s="39">
        <v>11.828398119999999</v>
      </c>
      <c r="D56" s="40">
        <v>25</v>
      </c>
      <c r="E56" s="41">
        <f t="shared" si="9"/>
        <v>25.824999999999999</v>
      </c>
      <c r="F56" s="41">
        <f t="shared" si="10"/>
        <v>26.651399999999999</v>
      </c>
    </row>
    <row r="57" spans="1:6" x14ac:dyDescent="0.3">
      <c r="A57" s="232" t="s">
        <v>89</v>
      </c>
      <c r="B57" s="233"/>
      <c r="C57" s="39">
        <v>12.673283700000002</v>
      </c>
      <c r="D57" s="40">
        <v>33</v>
      </c>
      <c r="E57" s="41">
        <f t="shared" si="9"/>
        <v>34.088999999999999</v>
      </c>
      <c r="F57" s="41">
        <f t="shared" si="10"/>
        <v>35.179848</v>
      </c>
    </row>
    <row r="58" spans="1:6" x14ac:dyDescent="0.3">
      <c r="A58" s="232" t="s">
        <v>90</v>
      </c>
      <c r="B58" s="233"/>
      <c r="C58" s="39">
        <v>13.397471340000001</v>
      </c>
      <c r="D58" s="40">
        <v>90</v>
      </c>
      <c r="E58" s="41">
        <f t="shared" si="9"/>
        <v>92.97</v>
      </c>
      <c r="F58" s="41">
        <f t="shared" si="10"/>
        <v>95.945040000000006</v>
      </c>
    </row>
    <row r="59" spans="1:6" x14ac:dyDescent="0.3">
      <c r="A59" s="223" t="s">
        <v>29</v>
      </c>
      <c r="B59" s="223"/>
      <c r="C59" s="39">
        <v>18.686235620000001</v>
      </c>
      <c r="D59" s="40">
        <v>150</v>
      </c>
      <c r="E59" s="41">
        <f t="shared" si="9"/>
        <v>154.94999999999999</v>
      </c>
      <c r="F59" s="41">
        <f t="shared" si="10"/>
        <v>159.9084</v>
      </c>
    </row>
    <row r="60" spans="1:6" x14ac:dyDescent="0.3">
      <c r="A60" s="223" t="s">
        <v>98</v>
      </c>
      <c r="B60" s="223"/>
      <c r="C60" s="39">
        <v>18.686235620000001</v>
      </c>
      <c r="D60" s="40">
        <v>150</v>
      </c>
      <c r="E60" s="41">
        <f t="shared" si="9"/>
        <v>154.94999999999999</v>
      </c>
      <c r="F60" s="41">
        <f t="shared" si="10"/>
        <v>159.9084</v>
      </c>
    </row>
    <row r="61" spans="1:6" x14ac:dyDescent="0.3">
      <c r="A61" s="223" t="s">
        <v>99</v>
      </c>
      <c r="B61" s="223"/>
      <c r="C61" s="39">
        <v>18.686235620000001</v>
      </c>
      <c r="D61" s="40">
        <v>150</v>
      </c>
      <c r="E61" s="41">
        <f t="shared" si="9"/>
        <v>154.94999999999999</v>
      </c>
      <c r="F61" s="41">
        <f t="shared" si="10"/>
        <v>159.9084</v>
      </c>
    </row>
    <row r="62" spans="1:6" x14ac:dyDescent="0.3">
      <c r="A62" s="223" t="s">
        <v>100</v>
      </c>
      <c r="B62" s="223"/>
      <c r="C62" s="39">
        <v>18.686235620000001</v>
      </c>
      <c r="D62" s="40">
        <v>150</v>
      </c>
      <c r="E62" s="41">
        <f t="shared" si="9"/>
        <v>154.94999999999999</v>
      </c>
      <c r="F62" s="41">
        <f t="shared" si="10"/>
        <v>159.9084</v>
      </c>
    </row>
    <row r="63" spans="1:6" x14ac:dyDescent="0.3">
      <c r="A63" s="223" t="s">
        <v>101</v>
      </c>
      <c r="B63" s="223"/>
      <c r="C63" s="39">
        <v>18.686235620000001</v>
      </c>
      <c r="D63" s="40">
        <v>150</v>
      </c>
      <c r="E63" s="41">
        <f t="shared" si="9"/>
        <v>154.94999999999999</v>
      </c>
      <c r="F63" s="41">
        <f t="shared" si="10"/>
        <v>159.9084</v>
      </c>
    </row>
    <row r="64" spans="1:6" x14ac:dyDescent="0.3">
      <c r="A64" s="19"/>
      <c r="B64" s="19"/>
      <c r="C64" s="44"/>
    </row>
    <row r="65" spans="1:6" ht="15" thickBot="1" x14ac:dyDescent="0.35">
      <c r="A65" s="19"/>
      <c r="B65" s="19"/>
      <c r="C65" s="44"/>
    </row>
    <row r="66" spans="1:6" x14ac:dyDescent="0.3">
      <c r="A66" s="229" t="s">
        <v>30</v>
      </c>
      <c r="B66" s="230"/>
    </row>
    <row r="67" spans="1:6" ht="57.6" x14ac:dyDescent="0.3">
      <c r="A67" s="231" t="s">
        <v>104</v>
      </c>
      <c r="B67" s="231"/>
      <c r="C67" s="37" t="s">
        <v>112</v>
      </c>
      <c r="D67" s="38" t="s">
        <v>293</v>
      </c>
      <c r="E67" s="38" t="s">
        <v>294</v>
      </c>
      <c r="F67" s="38" t="s">
        <v>295</v>
      </c>
    </row>
    <row r="68" spans="1:6" x14ac:dyDescent="0.3">
      <c r="A68" s="223" t="s">
        <v>31</v>
      </c>
      <c r="B68" s="223"/>
      <c r="C68" s="39">
        <v>57.695</v>
      </c>
      <c r="D68" s="40">
        <f t="shared" ref="D68:D80" si="11">C68*1.037</f>
        <v>59.829714999999993</v>
      </c>
      <c r="E68" s="41">
        <f t="shared" ref="E68:E80" si="12">D68*1.033</f>
        <v>61.804095594999986</v>
      </c>
      <c r="F68" s="41">
        <f t="shared" ref="F68:F80" si="13">E68*1.032</f>
        <v>63.781826654039989</v>
      </c>
    </row>
    <row r="69" spans="1:6" x14ac:dyDescent="0.3">
      <c r="A69" s="223" t="s">
        <v>40</v>
      </c>
      <c r="B69" s="223"/>
      <c r="C69" s="39">
        <v>0</v>
      </c>
      <c r="D69" s="40">
        <f t="shared" si="11"/>
        <v>0</v>
      </c>
      <c r="E69" s="41">
        <f t="shared" si="12"/>
        <v>0</v>
      </c>
      <c r="F69" s="41">
        <f t="shared" si="13"/>
        <v>0</v>
      </c>
    </row>
    <row r="70" spans="1:6" x14ac:dyDescent="0.3">
      <c r="A70" s="223" t="s">
        <v>41</v>
      </c>
      <c r="B70" s="223"/>
      <c r="C70" s="39">
        <v>5.2030399999999997</v>
      </c>
      <c r="D70" s="40">
        <f t="shared" si="11"/>
        <v>5.3955524799999992</v>
      </c>
      <c r="E70" s="41">
        <f t="shared" si="12"/>
        <v>5.5736057118399991</v>
      </c>
      <c r="F70" s="41">
        <f t="shared" si="13"/>
        <v>5.7519610946188795</v>
      </c>
    </row>
    <row r="71" spans="1:6" x14ac:dyDescent="0.3">
      <c r="A71" s="223" t="s">
        <v>42</v>
      </c>
      <c r="B71" s="223"/>
      <c r="C71" s="39">
        <v>7.4478999999999997</v>
      </c>
      <c r="D71" s="40">
        <f t="shared" si="11"/>
        <v>7.7234722999999992</v>
      </c>
      <c r="E71" s="41">
        <f t="shared" si="12"/>
        <v>7.9783468858999989</v>
      </c>
      <c r="F71" s="41">
        <f t="shared" si="13"/>
        <v>8.2336539862487985</v>
      </c>
    </row>
    <row r="72" spans="1:6" x14ac:dyDescent="0.3">
      <c r="A72" s="223" t="s">
        <v>43</v>
      </c>
      <c r="B72" s="223"/>
      <c r="C72" s="39">
        <v>0</v>
      </c>
      <c r="D72" s="40">
        <f t="shared" si="11"/>
        <v>0</v>
      </c>
      <c r="E72" s="41">
        <f t="shared" si="12"/>
        <v>0</v>
      </c>
      <c r="F72" s="41">
        <f t="shared" si="13"/>
        <v>0</v>
      </c>
    </row>
    <row r="73" spans="1:6" x14ac:dyDescent="0.3">
      <c r="A73" s="223" t="s">
        <v>44</v>
      </c>
      <c r="B73" s="223"/>
      <c r="C73" s="39">
        <v>5.0037299999999991</v>
      </c>
      <c r="D73" s="40">
        <f t="shared" si="11"/>
        <v>5.1888680099999984</v>
      </c>
      <c r="E73" s="41">
        <f t="shared" si="12"/>
        <v>5.3601006543299983</v>
      </c>
      <c r="F73" s="41">
        <f t="shared" si="13"/>
        <v>5.5316238752685587</v>
      </c>
    </row>
    <row r="74" spans="1:6" x14ac:dyDescent="0.3">
      <c r="A74" s="223" t="s">
        <v>45</v>
      </c>
      <c r="B74" s="223"/>
      <c r="C74" s="39">
        <v>7.1541800000000002</v>
      </c>
      <c r="D74" s="40">
        <f t="shared" si="11"/>
        <v>7.4188846599999998</v>
      </c>
      <c r="E74" s="41">
        <f t="shared" si="12"/>
        <v>7.6637078537799992</v>
      </c>
      <c r="F74" s="41">
        <f t="shared" si="13"/>
        <v>7.9089465051009595</v>
      </c>
    </row>
    <row r="75" spans="1:6" x14ac:dyDescent="0.3">
      <c r="A75" s="223" t="s">
        <v>46</v>
      </c>
      <c r="B75" s="223"/>
      <c r="C75" s="39">
        <v>51.9255</v>
      </c>
      <c r="D75" s="40">
        <f t="shared" si="11"/>
        <v>53.846743499999995</v>
      </c>
      <c r="E75" s="41">
        <f t="shared" si="12"/>
        <v>55.623686035499993</v>
      </c>
      <c r="F75" s="41">
        <f t="shared" si="13"/>
        <v>57.403643988635991</v>
      </c>
    </row>
    <row r="76" spans="1:6" x14ac:dyDescent="0.3">
      <c r="A76" s="223" t="s">
        <v>32</v>
      </c>
      <c r="B76" s="223"/>
      <c r="C76" s="39">
        <v>17.308499999999999</v>
      </c>
      <c r="D76" s="40">
        <f t="shared" si="11"/>
        <v>17.948914499999997</v>
      </c>
      <c r="E76" s="41">
        <f t="shared" si="12"/>
        <v>18.541228678499994</v>
      </c>
      <c r="F76" s="41">
        <f t="shared" si="13"/>
        <v>19.134547996211996</v>
      </c>
    </row>
    <row r="77" spans="1:6" x14ac:dyDescent="0.3">
      <c r="A77" s="223" t="s">
        <v>47</v>
      </c>
      <c r="B77" s="223"/>
      <c r="C77" s="39">
        <v>346.17</v>
      </c>
      <c r="D77" s="40">
        <f t="shared" si="11"/>
        <v>358.97829000000002</v>
      </c>
      <c r="E77" s="41">
        <f t="shared" si="12"/>
        <v>370.82457356999998</v>
      </c>
      <c r="F77" s="41">
        <f t="shared" si="13"/>
        <v>382.69095992424002</v>
      </c>
    </row>
    <row r="78" spans="1:6" x14ac:dyDescent="0.3">
      <c r="A78" s="223" t="s">
        <v>48</v>
      </c>
      <c r="B78" s="223"/>
      <c r="C78" s="39">
        <v>651.95349999999996</v>
      </c>
      <c r="D78" s="40">
        <f t="shared" si="11"/>
        <v>676.07577949999995</v>
      </c>
      <c r="E78" s="41">
        <f t="shared" si="12"/>
        <v>698.38628022349985</v>
      </c>
      <c r="F78" s="41">
        <f t="shared" si="13"/>
        <v>720.73464119065181</v>
      </c>
    </row>
    <row r="79" spans="1:6" x14ac:dyDescent="0.3">
      <c r="A79" s="223" t="s">
        <v>33</v>
      </c>
      <c r="B79" s="223"/>
      <c r="C79" s="39">
        <v>5769.5</v>
      </c>
      <c r="D79" s="40">
        <f t="shared" si="11"/>
        <v>5982.9714999999997</v>
      </c>
      <c r="E79" s="41">
        <f t="shared" si="12"/>
        <v>6180.409559499999</v>
      </c>
      <c r="F79" s="41">
        <f t="shared" si="13"/>
        <v>6378.1826654039987</v>
      </c>
    </row>
    <row r="80" spans="1:6" x14ac:dyDescent="0.3">
      <c r="A80" s="223" t="s">
        <v>34</v>
      </c>
      <c r="B80" s="223"/>
      <c r="C80" s="39">
        <v>5769.5</v>
      </c>
      <c r="D80" s="40">
        <f t="shared" si="11"/>
        <v>5982.9714999999997</v>
      </c>
      <c r="E80" s="41">
        <f t="shared" si="12"/>
        <v>6180.409559499999</v>
      </c>
      <c r="F80" s="41">
        <f t="shared" si="13"/>
        <v>6378.1826654039987</v>
      </c>
    </row>
    <row r="81" spans="1:6" x14ac:dyDescent="0.3">
      <c r="A81" s="12"/>
      <c r="B81" s="5"/>
    </row>
    <row r="82" spans="1:6" x14ac:dyDescent="0.3">
      <c r="A82" s="224" t="s">
        <v>61</v>
      </c>
      <c r="B82" s="225"/>
    </row>
    <row r="83" spans="1:6" x14ac:dyDescent="0.3">
      <c r="A83" s="7"/>
      <c r="B83" s="7"/>
    </row>
    <row r="84" spans="1:6" ht="55.2" customHeight="1" x14ac:dyDescent="0.3">
      <c r="A84" s="216" t="s">
        <v>49</v>
      </c>
      <c r="B84" s="222"/>
    </row>
    <row r="85" spans="1:6" ht="57.6" x14ac:dyDescent="0.3">
      <c r="A85" s="226" t="s">
        <v>102</v>
      </c>
      <c r="B85" s="227"/>
      <c r="C85" s="37" t="s">
        <v>112</v>
      </c>
      <c r="D85" s="38" t="s">
        <v>293</v>
      </c>
      <c r="E85" s="38" t="s">
        <v>294</v>
      </c>
      <c r="F85" s="38" t="s">
        <v>295</v>
      </c>
    </row>
    <row r="86" spans="1:6" ht="28.8" customHeight="1" x14ac:dyDescent="0.3">
      <c r="A86" s="214" t="s">
        <v>50</v>
      </c>
      <c r="B86" s="219"/>
      <c r="C86" s="39">
        <v>150.20310005999997</v>
      </c>
      <c r="D86" s="40">
        <f>C86*1.037</f>
        <v>155.76061476221994</v>
      </c>
      <c r="E86" s="41">
        <f t="shared" ref="E86:E89" si="14">D86*1.033</f>
        <v>160.90071504937319</v>
      </c>
      <c r="F86" s="41">
        <f t="shared" ref="F86:F89" si="15">E86*1.032</f>
        <v>166.04953793095314</v>
      </c>
    </row>
    <row r="87" spans="1:6" ht="30" customHeight="1" x14ac:dyDescent="0.3">
      <c r="A87" s="214" t="s">
        <v>51</v>
      </c>
      <c r="B87" s="220"/>
      <c r="C87" s="39">
        <v>191.797804692</v>
      </c>
      <c r="D87" s="40">
        <f>C87*1.037</f>
        <v>198.89432346560397</v>
      </c>
      <c r="E87" s="41">
        <f t="shared" si="14"/>
        <v>205.45783613996889</v>
      </c>
      <c r="F87" s="41">
        <f t="shared" si="15"/>
        <v>212.03248689644789</v>
      </c>
    </row>
    <row r="88" spans="1:6" x14ac:dyDescent="0.3">
      <c r="A88" s="214" t="s">
        <v>52</v>
      </c>
      <c r="B88" s="220"/>
      <c r="C88" s="39">
        <v>323.51436935999999</v>
      </c>
      <c r="D88" s="40">
        <f>C88*1.037</f>
        <v>335.48440102631997</v>
      </c>
      <c r="E88" s="41">
        <f t="shared" si="14"/>
        <v>346.55538626018853</v>
      </c>
      <c r="F88" s="41">
        <f t="shared" si="15"/>
        <v>357.64515862051456</v>
      </c>
    </row>
    <row r="89" spans="1:6" x14ac:dyDescent="0.3">
      <c r="A89" s="214" t="s">
        <v>53</v>
      </c>
      <c r="B89" s="220"/>
      <c r="C89" s="39">
        <v>432.12276478799998</v>
      </c>
      <c r="D89" s="40">
        <f>C89*1.037</f>
        <v>448.11130708515594</v>
      </c>
      <c r="E89" s="41">
        <f t="shared" si="14"/>
        <v>462.89898021896607</v>
      </c>
      <c r="F89" s="41">
        <f t="shared" si="15"/>
        <v>477.711747585973</v>
      </c>
    </row>
    <row r="90" spans="1:6" ht="26.4" customHeight="1" x14ac:dyDescent="0.3">
      <c r="A90" s="17"/>
      <c r="B90" s="17"/>
    </row>
    <row r="91" spans="1:6" x14ac:dyDescent="0.3">
      <c r="A91" s="221" t="s">
        <v>107</v>
      </c>
      <c r="B91" s="222"/>
    </row>
    <row r="92" spans="1:6" ht="57.6" x14ac:dyDescent="0.3">
      <c r="A92" s="212" t="s">
        <v>105</v>
      </c>
      <c r="B92" s="213"/>
      <c r="C92" s="37" t="s">
        <v>112</v>
      </c>
      <c r="D92" s="38" t="s">
        <v>293</v>
      </c>
      <c r="E92" s="38" t="s">
        <v>294</v>
      </c>
      <c r="F92" s="38" t="s">
        <v>295</v>
      </c>
    </row>
    <row r="93" spans="1:6" ht="31.8" customHeight="1" x14ac:dyDescent="0.3">
      <c r="A93" s="206" t="s">
        <v>54</v>
      </c>
      <c r="B93" s="215"/>
      <c r="C93" s="39">
        <v>687.4680348899999</v>
      </c>
      <c r="D93" s="40">
        <f>C93*1.037</f>
        <v>712.90435218092989</v>
      </c>
      <c r="E93" s="41">
        <f t="shared" ref="E93:E95" si="16">D93*1.033</f>
        <v>736.43019580290047</v>
      </c>
      <c r="F93" s="41">
        <f t="shared" ref="F93:F95" si="17">E93*1.032</f>
        <v>759.99596206859326</v>
      </c>
    </row>
    <row r="94" spans="1:6" x14ac:dyDescent="0.3">
      <c r="A94" s="206" t="s">
        <v>55</v>
      </c>
      <c r="B94" s="206"/>
      <c r="C94" s="39">
        <v>1014.4486296360001</v>
      </c>
      <c r="D94" s="40">
        <f>C94*1.037</f>
        <v>1051.983228932532</v>
      </c>
      <c r="E94" s="41">
        <f t="shared" si="16"/>
        <v>1086.6986754873055</v>
      </c>
      <c r="F94" s="41">
        <f t="shared" si="17"/>
        <v>1121.4730331028993</v>
      </c>
    </row>
    <row r="95" spans="1:6" x14ac:dyDescent="0.3">
      <c r="A95" s="206" t="s">
        <v>53</v>
      </c>
      <c r="B95" s="206"/>
      <c r="C95" s="39">
        <v>1520.5175359920001</v>
      </c>
      <c r="D95" s="40">
        <f>C95*1.037</f>
        <v>1576.776684823704</v>
      </c>
      <c r="E95" s="41">
        <f t="shared" si="16"/>
        <v>1628.8103154228861</v>
      </c>
      <c r="F95" s="41">
        <f t="shared" si="17"/>
        <v>1680.9322455164186</v>
      </c>
    </row>
    <row r="96" spans="1:6" x14ac:dyDescent="0.3">
      <c r="A96" s="9"/>
      <c r="B96" s="9"/>
    </row>
    <row r="97" spans="1:6" x14ac:dyDescent="0.3">
      <c r="A97" s="216" t="s">
        <v>56</v>
      </c>
      <c r="B97" s="217"/>
    </row>
    <row r="98" spans="1:6" x14ac:dyDescent="0.3">
      <c r="A98" s="218" t="s">
        <v>106</v>
      </c>
      <c r="B98" s="218"/>
      <c r="C98" s="43"/>
      <c r="D98" s="40"/>
      <c r="E98" s="43"/>
      <c r="F98" s="43"/>
    </row>
    <row r="99" spans="1:6" x14ac:dyDescent="0.3">
      <c r="A99" s="206" t="s">
        <v>56</v>
      </c>
      <c r="B99" s="206"/>
      <c r="C99" s="39">
        <v>329.17619999999999</v>
      </c>
      <c r="D99" s="40">
        <f>C99*1.037</f>
        <v>341.35571939999994</v>
      </c>
      <c r="E99" s="41">
        <f t="shared" ref="E99" si="18">D99*1.033</f>
        <v>352.6204581401999</v>
      </c>
      <c r="F99" s="41">
        <f t="shared" ref="F99" si="19">E99*1.032</f>
        <v>363.90431280068628</v>
      </c>
    </row>
    <row r="100" spans="1:6" x14ac:dyDescent="0.3">
      <c r="A100" s="8"/>
      <c r="B100" s="5"/>
    </row>
    <row r="101" spans="1:6" x14ac:dyDescent="0.3">
      <c r="A101" s="5"/>
      <c r="B101" s="5"/>
    </row>
    <row r="102" spans="1:6" x14ac:dyDescent="0.3">
      <c r="A102" s="5"/>
      <c r="B102" s="5"/>
    </row>
    <row r="103" spans="1:6" x14ac:dyDescent="0.3">
      <c r="A103" s="211" t="s">
        <v>57</v>
      </c>
      <c r="B103" s="203"/>
    </row>
    <row r="104" spans="1:6" x14ac:dyDescent="0.3">
      <c r="A104" s="211"/>
      <c r="B104" s="203"/>
    </row>
    <row r="105" spans="1:6" ht="57.6" x14ac:dyDescent="0.3">
      <c r="A105" s="212" t="s">
        <v>105</v>
      </c>
      <c r="B105" s="213"/>
      <c r="C105" s="37" t="s">
        <v>112</v>
      </c>
      <c r="D105" s="38" t="s">
        <v>293</v>
      </c>
      <c r="E105" s="38" t="s">
        <v>294</v>
      </c>
      <c r="F105" s="38" t="s">
        <v>295</v>
      </c>
    </row>
    <row r="106" spans="1:6" ht="30" customHeight="1" x14ac:dyDescent="0.3">
      <c r="A106" s="206" t="s">
        <v>54</v>
      </c>
      <c r="B106" s="214"/>
      <c r="C106" s="39">
        <v>4466.8091140920005</v>
      </c>
      <c r="D106" s="40">
        <f>C106*1.037</f>
        <v>4632.0810513134038</v>
      </c>
      <c r="E106" s="41">
        <f t="shared" ref="E106:E109" si="20">D106*1.033</f>
        <v>4784.9397260067453</v>
      </c>
      <c r="F106" s="41">
        <f t="shared" ref="F106:F109" si="21">E106*1.032</f>
        <v>4938.057797238961</v>
      </c>
    </row>
    <row r="107" spans="1:6" x14ac:dyDescent="0.3">
      <c r="A107" s="206" t="s">
        <v>55</v>
      </c>
      <c r="B107" s="214"/>
      <c r="C107" s="39">
        <v>5508.9875468159998</v>
      </c>
      <c r="D107" s="40">
        <f>C107*1.037</f>
        <v>5712.8200860481911</v>
      </c>
      <c r="E107" s="41">
        <f t="shared" si="20"/>
        <v>5901.3431488877814</v>
      </c>
      <c r="F107" s="41">
        <f t="shared" si="21"/>
        <v>6090.1861296521902</v>
      </c>
    </row>
    <row r="108" spans="1:6" x14ac:dyDescent="0.3">
      <c r="A108" s="206" t="s">
        <v>53</v>
      </c>
      <c r="B108" s="214"/>
      <c r="C108" s="39">
        <v>6700.2136711379999</v>
      </c>
      <c r="D108" s="40">
        <f>C108*1.037</f>
        <v>6948.1215769701057</v>
      </c>
      <c r="E108" s="41">
        <f t="shared" si="20"/>
        <v>7177.4095890101189</v>
      </c>
      <c r="F108" s="41">
        <f t="shared" si="21"/>
        <v>7407.0866958584429</v>
      </c>
    </row>
    <row r="109" spans="1:6" x14ac:dyDescent="0.3">
      <c r="A109" s="206" t="s">
        <v>58</v>
      </c>
      <c r="B109" s="214"/>
      <c r="C109" s="39">
        <v>6364.0731999999998</v>
      </c>
      <c r="D109" s="40">
        <f>C109*1.037</f>
        <v>6599.5439083999991</v>
      </c>
      <c r="E109" s="41">
        <f t="shared" si="20"/>
        <v>6817.3288573771988</v>
      </c>
      <c r="F109" s="41">
        <f t="shared" si="21"/>
        <v>7035.4833808132689</v>
      </c>
    </row>
    <row r="110" spans="1:6" x14ac:dyDescent="0.3">
      <c r="A110" s="9"/>
      <c r="B110" s="9"/>
    </row>
    <row r="111" spans="1:6" x14ac:dyDescent="0.3">
      <c r="A111" s="202" t="s">
        <v>91</v>
      </c>
      <c r="B111" s="203"/>
    </row>
    <row r="112" spans="1:6" x14ac:dyDescent="0.3">
      <c r="A112" s="204" t="s">
        <v>59</v>
      </c>
      <c r="B112" s="205"/>
    </row>
    <row r="113" spans="1:6" x14ac:dyDescent="0.3">
      <c r="A113" s="206" t="s">
        <v>60</v>
      </c>
      <c r="B113" s="206"/>
      <c r="C113" s="39">
        <v>120.16248004800001</v>
      </c>
      <c r="D113" s="40">
        <f>C113*1.037</f>
        <v>124.608491809776</v>
      </c>
      <c r="E113" s="41">
        <f t="shared" ref="E113" si="22">D113*1.033</f>
        <v>128.72057203949859</v>
      </c>
      <c r="F113" s="41">
        <f t="shared" ref="F113" si="23">E113*1.032</f>
        <v>132.83963034476255</v>
      </c>
    </row>
    <row r="114" spans="1:6" x14ac:dyDescent="0.3">
      <c r="A114" s="5"/>
      <c r="B114" s="5"/>
    </row>
    <row r="115" spans="1:6" x14ac:dyDescent="0.3">
      <c r="A115" s="207" t="s">
        <v>62</v>
      </c>
      <c r="B115" s="208"/>
    </row>
    <row r="116" spans="1:6" ht="57.6" x14ac:dyDescent="0.3">
      <c r="A116" s="209" t="s">
        <v>79</v>
      </c>
      <c r="B116" s="210"/>
      <c r="C116" s="37" t="s">
        <v>112</v>
      </c>
      <c r="D116" s="38" t="s">
        <v>293</v>
      </c>
      <c r="E116" s="38" t="s">
        <v>294</v>
      </c>
      <c r="F116" s="38" t="s">
        <v>295</v>
      </c>
    </row>
    <row r="117" spans="1:6" x14ac:dyDescent="0.3">
      <c r="A117" s="199" t="s">
        <v>63</v>
      </c>
      <c r="B117" s="200"/>
      <c r="C117" s="39">
        <v>3058.9639296918162</v>
      </c>
      <c r="D117" s="40">
        <f>C117*1.037</f>
        <v>3172.1455950904133</v>
      </c>
      <c r="E117" s="41">
        <f t="shared" ref="E117:E121" si="24">D117*1.033</f>
        <v>3276.8263997283966</v>
      </c>
      <c r="F117" s="41">
        <f t="shared" ref="F117:F121" si="25">E117*1.032</f>
        <v>3381.6848445197056</v>
      </c>
    </row>
    <row r="118" spans="1:6" x14ac:dyDescent="0.3">
      <c r="A118" s="199" t="s">
        <v>64</v>
      </c>
      <c r="B118" s="200"/>
      <c r="C118" s="39">
        <v>3670.0227110879632</v>
      </c>
      <c r="D118" s="40">
        <f>C118*1.037</f>
        <v>3805.8135513982174</v>
      </c>
      <c r="E118" s="41">
        <f t="shared" si="24"/>
        <v>3931.4053985943583</v>
      </c>
      <c r="F118" s="41">
        <f t="shared" si="25"/>
        <v>4057.210371349378</v>
      </c>
    </row>
    <row r="119" spans="1:6" x14ac:dyDescent="0.3">
      <c r="A119" s="199" t="s">
        <v>65</v>
      </c>
      <c r="B119" s="200"/>
      <c r="C119" s="39">
        <v>3670.0227110879632</v>
      </c>
      <c r="D119" s="40">
        <f>C119*1.037</f>
        <v>3805.8135513982174</v>
      </c>
      <c r="E119" s="41">
        <f t="shared" si="24"/>
        <v>3931.4053985943583</v>
      </c>
      <c r="F119" s="41">
        <f t="shared" si="25"/>
        <v>4057.210371349378</v>
      </c>
    </row>
    <row r="120" spans="1:6" x14ac:dyDescent="0.3">
      <c r="A120" s="199" t="s">
        <v>66</v>
      </c>
      <c r="B120" s="200"/>
      <c r="C120" s="39">
        <v>3670.0227110879632</v>
      </c>
      <c r="D120" s="40">
        <f>C120*1.037</f>
        <v>3805.8135513982174</v>
      </c>
      <c r="E120" s="41">
        <f t="shared" si="24"/>
        <v>3931.4053985943583</v>
      </c>
      <c r="F120" s="41">
        <f t="shared" si="25"/>
        <v>4057.210371349378</v>
      </c>
    </row>
    <row r="121" spans="1:6" x14ac:dyDescent="0.3">
      <c r="A121" s="199" t="s">
        <v>67</v>
      </c>
      <c r="B121" s="200"/>
      <c r="C121" s="39">
        <v>917.5056777719908</v>
      </c>
      <c r="D121" s="40">
        <f>C121*1.037</f>
        <v>951.45338784955436</v>
      </c>
      <c r="E121" s="41">
        <f t="shared" si="24"/>
        <v>982.85134964858958</v>
      </c>
      <c r="F121" s="41">
        <f t="shared" si="25"/>
        <v>1014.3025928373445</v>
      </c>
    </row>
    <row r="122" spans="1:6" x14ac:dyDescent="0.3">
      <c r="A122" s="5"/>
      <c r="B122" s="5"/>
    </row>
    <row r="123" spans="1:6" x14ac:dyDescent="0.3">
      <c r="A123" s="201" t="s">
        <v>77</v>
      </c>
      <c r="B123" s="201"/>
    </row>
    <row r="124" spans="1:6" ht="57.6" x14ac:dyDescent="0.3">
      <c r="A124" s="194" t="s">
        <v>79</v>
      </c>
      <c r="B124" s="195"/>
      <c r="C124" s="37" t="s">
        <v>112</v>
      </c>
      <c r="D124" s="38" t="s">
        <v>293</v>
      </c>
      <c r="E124" s="38" t="s">
        <v>294</v>
      </c>
      <c r="F124" s="38" t="s">
        <v>295</v>
      </c>
    </row>
    <row r="125" spans="1:6" x14ac:dyDescent="0.3">
      <c r="A125" s="196" t="s">
        <v>69</v>
      </c>
      <c r="B125" s="196"/>
      <c r="C125" s="39">
        <v>47.051573219076445</v>
      </c>
      <c r="D125" s="40">
        <f t="shared" ref="D125:D130" si="26">C125*1.037</f>
        <v>48.792481428182271</v>
      </c>
      <c r="E125" s="41">
        <f t="shared" ref="E125:E130" si="27">D125*1.033</f>
        <v>50.402633315312279</v>
      </c>
      <c r="F125" s="41">
        <f t="shared" ref="F125:F130" si="28">E125*1.032</f>
        <v>52.015517581402271</v>
      </c>
    </row>
    <row r="126" spans="1:6" x14ac:dyDescent="0.3">
      <c r="A126" s="196" t="s">
        <v>70</v>
      </c>
      <c r="B126" s="196"/>
      <c r="C126" s="39">
        <v>195.17689631616904</v>
      </c>
      <c r="D126" s="40">
        <f t="shared" si="26"/>
        <v>202.39844147986727</v>
      </c>
      <c r="E126" s="41">
        <f t="shared" si="27"/>
        <v>209.07759004870289</v>
      </c>
      <c r="F126" s="41">
        <f t="shared" si="28"/>
        <v>215.76807293026138</v>
      </c>
    </row>
    <row r="127" spans="1:6" x14ac:dyDescent="0.3">
      <c r="A127" s="196" t="s">
        <v>71</v>
      </c>
      <c r="B127" s="196"/>
      <c r="C127" s="39">
        <v>195.17689631616904</v>
      </c>
      <c r="D127" s="40">
        <f t="shared" si="26"/>
        <v>202.39844147986727</v>
      </c>
      <c r="E127" s="41">
        <f t="shared" si="27"/>
        <v>209.07759004870289</v>
      </c>
      <c r="F127" s="41">
        <f t="shared" si="28"/>
        <v>215.76807293026138</v>
      </c>
    </row>
    <row r="128" spans="1:6" x14ac:dyDescent="0.3">
      <c r="A128" s="196" t="s">
        <v>72</v>
      </c>
      <c r="B128" s="196"/>
      <c r="C128" s="39">
        <v>115.01495675774242</v>
      </c>
      <c r="D128" s="40">
        <f t="shared" si="26"/>
        <v>119.27051015777889</v>
      </c>
      <c r="E128" s="41">
        <f t="shared" si="27"/>
        <v>123.20643699298559</v>
      </c>
      <c r="F128" s="41">
        <f t="shared" si="28"/>
        <v>127.14904297676112</v>
      </c>
    </row>
    <row r="129" spans="1:6" x14ac:dyDescent="0.3">
      <c r="A129" s="196" t="s">
        <v>73</v>
      </c>
      <c r="B129" s="196"/>
      <c r="C129" s="39">
        <v>115.01495675774242</v>
      </c>
      <c r="D129" s="40">
        <f t="shared" si="26"/>
        <v>119.27051015777889</v>
      </c>
      <c r="E129" s="41">
        <f t="shared" si="27"/>
        <v>123.20643699298559</v>
      </c>
      <c r="F129" s="41">
        <f t="shared" si="28"/>
        <v>127.14904297676112</v>
      </c>
    </row>
    <row r="130" spans="1:6" x14ac:dyDescent="0.3">
      <c r="A130" s="196" t="s">
        <v>74</v>
      </c>
      <c r="B130" s="196"/>
      <c r="C130" s="39">
        <v>115.01495675774242</v>
      </c>
      <c r="D130" s="40">
        <f t="shared" si="26"/>
        <v>119.27051015777889</v>
      </c>
      <c r="E130" s="41">
        <f t="shared" si="27"/>
        <v>123.20643699298559</v>
      </c>
      <c r="F130" s="41">
        <f t="shared" si="28"/>
        <v>127.14904297676112</v>
      </c>
    </row>
    <row r="131" spans="1:6" x14ac:dyDescent="0.3">
      <c r="A131" s="18"/>
      <c r="B131" s="18"/>
    </row>
    <row r="132" spans="1:6" x14ac:dyDescent="0.3">
      <c r="A132" s="193" t="s">
        <v>78</v>
      </c>
      <c r="B132" s="193"/>
    </row>
    <row r="133" spans="1:6" ht="57.6" x14ac:dyDescent="0.3">
      <c r="A133" s="194" t="s">
        <v>79</v>
      </c>
      <c r="B133" s="195"/>
      <c r="C133" s="37" t="s">
        <v>112</v>
      </c>
      <c r="D133" s="38" t="s">
        <v>293</v>
      </c>
      <c r="E133" s="38" t="s">
        <v>294</v>
      </c>
      <c r="F133" s="38" t="s">
        <v>295</v>
      </c>
    </row>
    <row r="134" spans="1:6" x14ac:dyDescent="0.3">
      <c r="A134" s="196" t="s">
        <v>68</v>
      </c>
      <c r="B134" s="196"/>
      <c r="C134" s="45">
        <v>348.53017199315894</v>
      </c>
      <c r="D134" s="40">
        <f>C134*1.037</f>
        <v>361.4257883569058</v>
      </c>
      <c r="E134" s="41">
        <f t="shared" ref="E134:E136" si="29">D134*1.033</f>
        <v>373.35283937268366</v>
      </c>
      <c r="F134" s="41">
        <f t="shared" ref="F134:F136" si="30">E134*1.032</f>
        <v>385.30013023260955</v>
      </c>
    </row>
    <row r="135" spans="1:6" x14ac:dyDescent="0.3">
      <c r="A135" s="196" t="s">
        <v>75</v>
      </c>
      <c r="B135" s="196"/>
      <c r="C135" s="39">
        <v>1549.2166145095912</v>
      </c>
      <c r="D135" s="40">
        <f>C135*1.037</f>
        <v>1606.5376292464459</v>
      </c>
      <c r="E135" s="41">
        <f t="shared" si="29"/>
        <v>1659.5533710115785</v>
      </c>
      <c r="F135" s="41">
        <f t="shared" si="30"/>
        <v>1712.6590788839492</v>
      </c>
    </row>
    <row r="136" spans="1:6" x14ac:dyDescent="0.3">
      <c r="A136" s="196" t="s">
        <v>76</v>
      </c>
      <c r="B136" s="196"/>
      <c r="C136" s="39">
        <v>1549.2166145095912</v>
      </c>
      <c r="D136" s="40">
        <f>C136*1.037</f>
        <v>1606.5376292464459</v>
      </c>
      <c r="E136" s="41">
        <f t="shared" si="29"/>
        <v>1659.5533710115785</v>
      </c>
      <c r="F136" s="41">
        <f t="shared" si="30"/>
        <v>1712.6590788839492</v>
      </c>
    </row>
    <row r="137" spans="1:6" x14ac:dyDescent="0.3">
      <c r="B137" s="25" t="s">
        <v>83</v>
      </c>
    </row>
  </sheetData>
  <mergeCells count="113">
    <mergeCell ref="A26:B26"/>
    <mergeCell ref="A27:B27"/>
    <mergeCell ref="A6:B6"/>
    <mergeCell ref="A16:B16"/>
    <mergeCell ref="A17:B17"/>
    <mergeCell ref="A18:B18"/>
    <mergeCell ref="A19:B19"/>
    <mergeCell ref="A20:B20"/>
    <mergeCell ref="A23:B23"/>
    <mergeCell ref="A24:B24"/>
    <mergeCell ref="A25:B25"/>
    <mergeCell ref="A34:B34"/>
    <mergeCell ref="A35:B35"/>
    <mergeCell ref="A36:B36"/>
    <mergeCell ref="A38:B38"/>
    <mergeCell ref="A28:B28"/>
    <mergeCell ref="A29:B29"/>
    <mergeCell ref="A30:B30"/>
    <mergeCell ref="A31:B31"/>
    <mergeCell ref="A32:B32"/>
    <mergeCell ref="A44:B44"/>
    <mergeCell ref="A45:B45"/>
    <mergeCell ref="A46:B46"/>
    <mergeCell ref="A47:B47"/>
    <mergeCell ref="A49:B49"/>
    <mergeCell ref="A39:B39"/>
    <mergeCell ref="A40:B40"/>
    <mergeCell ref="A41:B41"/>
    <mergeCell ref="A42:B42"/>
    <mergeCell ref="A43:B43"/>
    <mergeCell ref="A67:B67"/>
    <mergeCell ref="A68:B68"/>
    <mergeCell ref="A69:B69"/>
    <mergeCell ref="A70:B70"/>
    <mergeCell ref="A71:B71"/>
    <mergeCell ref="A50:B50"/>
    <mergeCell ref="A56:B56"/>
    <mergeCell ref="A66:B66"/>
    <mergeCell ref="A57:B57"/>
    <mergeCell ref="A58:B58"/>
    <mergeCell ref="A59:B59"/>
    <mergeCell ref="A60:B60"/>
    <mergeCell ref="A61:B61"/>
    <mergeCell ref="A62:B62"/>
    <mergeCell ref="A63:B63"/>
    <mergeCell ref="A88:B88"/>
    <mergeCell ref="A77:B77"/>
    <mergeCell ref="A78:B78"/>
    <mergeCell ref="A80:B80"/>
    <mergeCell ref="A82:B82"/>
    <mergeCell ref="A84:B84"/>
    <mergeCell ref="A79:B79"/>
    <mergeCell ref="A72:B72"/>
    <mergeCell ref="A73:B73"/>
    <mergeCell ref="A74:B74"/>
    <mergeCell ref="A75:B75"/>
    <mergeCell ref="A76:B76"/>
    <mergeCell ref="A108:B108"/>
    <mergeCell ref="A109:B109"/>
    <mergeCell ref="A111:B111"/>
    <mergeCell ref="A112:B112"/>
    <mergeCell ref="A113:B113"/>
    <mergeCell ref="A98:B98"/>
    <mergeCell ref="A106:B106"/>
    <mergeCell ref="A107:B107"/>
    <mergeCell ref="A92:B92"/>
    <mergeCell ref="A93:B93"/>
    <mergeCell ref="A94:B94"/>
    <mergeCell ref="A97:B97"/>
    <mergeCell ref="A121:B121"/>
    <mergeCell ref="A123:B123"/>
    <mergeCell ref="A124:B124"/>
    <mergeCell ref="A125:B125"/>
    <mergeCell ref="A126:B126"/>
    <mergeCell ref="A115:B115"/>
    <mergeCell ref="A117:B117"/>
    <mergeCell ref="A118:B118"/>
    <mergeCell ref="A119:B119"/>
    <mergeCell ref="A120:B120"/>
    <mergeCell ref="A116:B116"/>
    <mergeCell ref="A133:B133"/>
    <mergeCell ref="A134:B134"/>
    <mergeCell ref="A135:B135"/>
    <mergeCell ref="A136:B136"/>
    <mergeCell ref="A127:B127"/>
    <mergeCell ref="A128:B128"/>
    <mergeCell ref="A129:B129"/>
    <mergeCell ref="A130:B130"/>
    <mergeCell ref="A132:B132"/>
    <mergeCell ref="A91:B91"/>
    <mergeCell ref="A95:B95"/>
    <mergeCell ref="A99:B99"/>
    <mergeCell ref="A103:B104"/>
    <mergeCell ref="A105:B105"/>
    <mergeCell ref="A7:B7"/>
    <mergeCell ref="A8:B8"/>
    <mergeCell ref="A9:B9"/>
    <mergeCell ref="A10:B10"/>
    <mergeCell ref="A11:B11"/>
    <mergeCell ref="A12:B12"/>
    <mergeCell ref="A13:B13"/>
    <mergeCell ref="A14:B14"/>
    <mergeCell ref="A21:B21"/>
    <mergeCell ref="A33:B33"/>
    <mergeCell ref="A48:B48"/>
    <mergeCell ref="A52:B52"/>
    <mergeCell ref="A53:B53"/>
    <mergeCell ref="A54:B54"/>
    <mergeCell ref="A55:B55"/>
    <mergeCell ref="A85:B85"/>
    <mergeCell ref="A86:B86"/>
    <mergeCell ref="A87:B87"/>
    <mergeCell ref="A89:B89"/>
  </mergeCells>
  <pageMargins left="0.7" right="0.7" top="0.75" bottom="0.75" header="0.3" footer="0.3"/>
  <pageSetup scale="5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9AE93-E45E-4133-8EFD-746D77D535B1}">
  <sheetPr>
    <pageSetUpPr fitToPage="1"/>
  </sheetPr>
  <dimension ref="A4:G137"/>
  <sheetViews>
    <sheetView workbookViewId="0">
      <selection activeCell="A8" sqref="A8:B8"/>
    </sheetView>
  </sheetViews>
  <sheetFormatPr defaultRowHeight="14.4" x14ac:dyDescent="0.3"/>
  <cols>
    <col min="1" max="1" width="10.33203125" customWidth="1"/>
    <col min="2" max="2" width="78.5546875" customWidth="1"/>
    <col min="3" max="3" width="17" style="35" customWidth="1"/>
    <col min="4" max="4" width="13.6640625" style="36" customWidth="1"/>
    <col min="5" max="5" width="12.88671875" style="35" customWidth="1"/>
    <col min="6" max="6" width="18.77734375" style="35" customWidth="1"/>
    <col min="7" max="7" width="66.44140625" hidden="1" customWidth="1"/>
    <col min="8" max="8" width="11.21875" customWidth="1"/>
    <col min="10" max="10" width="10.5546875" customWidth="1"/>
    <col min="12" max="12" width="11.6640625" customWidth="1"/>
  </cols>
  <sheetData>
    <row r="4" spans="1:7" x14ac:dyDescent="0.3">
      <c r="A4" s="5"/>
      <c r="B4" s="5"/>
      <c r="C4" s="107">
        <v>4.2999999999999997E-2</v>
      </c>
      <c r="D4" s="108">
        <v>3.6999999999999998E-2</v>
      </c>
      <c r="E4" s="107">
        <v>3.3000000000000002E-2</v>
      </c>
      <c r="F4" s="107">
        <v>3.2000000000000001E-2</v>
      </c>
      <c r="G4" s="10"/>
    </row>
    <row r="5" spans="1:7" ht="15" thickBot="1" x14ac:dyDescent="0.35">
      <c r="A5" s="5"/>
      <c r="B5" s="184" t="s">
        <v>300</v>
      </c>
      <c r="C5" s="32"/>
      <c r="D5" s="33"/>
      <c r="E5" s="32"/>
      <c r="F5" s="32"/>
      <c r="G5" s="10"/>
    </row>
    <row r="6" spans="1:7" ht="15" thickBot="1" x14ac:dyDescent="0.35">
      <c r="A6" s="235" t="s">
        <v>96</v>
      </c>
      <c r="B6" s="236"/>
      <c r="C6" s="34"/>
      <c r="D6" s="34"/>
    </row>
    <row r="7" spans="1:7" x14ac:dyDescent="0.3">
      <c r="A7" s="237" t="s">
        <v>35</v>
      </c>
      <c r="B7" s="238"/>
    </row>
    <row r="8" spans="1:7" ht="57.6" x14ac:dyDescent="0.3">
      <c r="A8" s="231" t="s">
        <v>95</v>
      </c>
      <c r="B8" s="231"/>
      <c r="C8" s="37" t="s">
        <v>108</v>
      </c>
      <c r="D8" s="38" t="s">
        <v>281</v>
      </c>
      <c r="E8" s="38" t="s">
        <v>282</v>
      </c>
      <c r="F8" s="38" t="s">
        <v>283</v>
      </c>
    </row>
    <row r="9" spans="1:7" x14ac:dyDescent="0.3">
      <c r="A9" s="239"/>
      <c r="B9" s="239"/>
      <c r="C9" s="39">
        <v>8943.4649855800017</v>
      </c>
      <c r="D9" s="40">
        <f>C9*3.7/100+C9</f>
        <v>9274.3731900464609</v>
      </c>
      <c r="E9" s="41">
        <f>D9*1.033</f>
        <v>9580.4275053179936</v>
      </c>
      <c r="F9" s="41">
        <f>E9*1.032</f>
        <v>9887.0011854881704</v>
      </c>
    </row>
    <row r="10" spans="1:7" x14ac:dyDescent="0.3">
      <c r="A10" s="223" t="s">
        <v>3</v>
      </c>
      <c r="B10" s="223"/>
      <c r="C10" s="39">
        <v>16215.1647493</v>
      </c>
      <c r="D10" s="40">
        <f>C10*3.7/100+C10</f>
        <v>16815.1258450241</v>
      </c>
      <c r="E10" s="41">
        <f t="shared" ref="E10:E13" si="0">D10*1.033</f>
        <v>17370.024997909895</v>
      </c>
      <c r="F10" s="41">
        <f t="shared" ref="F10:F13" si="1">E10*1.032</f>
        <v>17925.865797843013</v>
      </c>
    </row>
    <row r="11" spans="1:7" x14ac:dyDescent="0.3">
      <c r="A11" s="223" t="s">
        <v>4</v>
      </c>
      <c r="B11" s="223"/>
      <c r="C11" s="39">
        <v>19586.8617032</v>
      </c>
      <c r="D11" s="40">
        <f>C11*3.7/100+C11</f>
        <v>20311.575586218401</v>
      </c>
      <c r="E11" s="41">
        <f t="shared" si="0"/>
        <v>20981.857580563606</v>
      </c>
      <c r="F11" s="41">
        <f t="shared" si="1"/>
        <v>21653.277023141643</v>
      </c>
    </row>
    <row r="12" spans="1:7" x14ac:dyDescent="0.3">
      <c r="A12" s="223" t="s">
        <v>5</v>
      </c>
      <c r="B12" s="223"/>
      <c r="C12" s="39">
        <v>28167.541598759999</v>
      </c>
      <c r="D12" s="40">
        <f>C12*3.7/100+C12</f>
        <v>29209.740637914118</v>
      </c>
      <c r="E12" s="41">
        <f t="shared" si="0"/>
        <v>30173.662078965281</v>
      </c>
      <c r="F12" s="41">
        <f t="shared" si="1"/>
        <v>31139.219265492171</v>
      </c>
    </row>
    <row r="13" spans="1:7" x14ac:dyDescent="0.3">
      <c r="A13" s="223" t="s">
        <v>10</v>
      </c>
      <c r="B13" s="223"/>
      <c r="C13" s="39">
        <v>33862.611649999999</v>
      </c>
      <c r="D13" s="40">
        <f>C13*3.7/100+C13</f>
        <v>35115.528281049999</v>
      </c>
      <c r="E13" s="41">
        <f t="shared" si="0"/>
        <v>36274.340714324644</v>
      </c>
      <c r="F13" s="41">
        <f t="shared" si="1"/>
        <v>37435.119617183031</v>
      </c>
    </row>
    <row r="14" spans="1:7" ht="28.8" x14ac:dyDescent="0.3">
      <c r="A14" s="223" t="s">
        <v>11</v>
      </c>
      <c r="B14" s="223"/>
      <c r="C14" s="42" t="s">
        <v>12</v>
      </c>
      <c r="D14" s="42" t="s">
        <v>12</v>
      </c>
      <c r="E14" s="42" t="s">
        <v>12</v>
      </c>
      <c r="F14" s="42" t="s">
        <v>12</v>
      </c>
    </row>
    <row r="15" spans="1:7" ht="15" thickBot="1" x14ac:dyDescent="0.35">
      <c r="A15" s="12"/>
      <c r="B15" s="5"/>
    </row>
    <row r="16" spans="1:7" x14ac:dyDescent="0.3">
      <c r="A16" s="235" t="s">
        <v>36</v>
      </c>
      <c r="B16" s="236"/>
    </row>
    <row r="17" spans="1:6" ht="57.6" x14ac:dyDescent="0.3">
      <c r="A17" s="231" t="s">
        <v>95</v>
      </c>
      <c r="B17" s="231"/>
      <c r="C17" s="37" t="s">
        <v>108</v>
      </c>
      <c r="D17" s="38" t="s">
        <v>281</v>
      </c>
      <c r="E17" s="38" t="s">
        <v>282</v>
      </c>
      <c r="F17" s="38" t="s">
        <v>283</v>
      </c>
    </row>
    <row r="18" spans="1:6" x14ac:dyDescent="0.3">
      <c r="A18" s="234" t="s">
        <v>7</v>
      </c>
      <c r="B18" s="234"/>
      <c r="C18" s="39">
        <v>641.37788062000004</v>
      </c>
      <c r="D18" s="40">
        <f>C18*3.7/100+C18</f>
        <v>665.10886220294003</v>
      </c>
      <c r="E18" s="41">
        <f t="shared" ref="E18:E21" si="2">D18*1.033</f>
        <v>687.057454655637</v>
      </c>
      <c r="F18" s="41">
        <f t="shared" ref="F18:F21" si="3">E18*1.032</f>
        <v>709.04329320461738</v>
      </c>
    </row>
    <row r="19" spans="1:6" x14ac:dyDescent="0.3">
      <c r="A19" s="223" t="s">
        <v>8</v>
      </c>
      <c r="B19" s="223"/>
      <c r="C19" s="39">
        <v>2496.0333991999996</v>
      </c>
      <c r="D19" s="40">
        <f>C19*3.7/100+C19</f>
        <v>2588.3866349703994</v>
      </c>
      <c r="E19" s="41">
        <f t="shared" si="2"/>
        <v>2673.8033939244224</v>
      </c>
      <c r="F19" s="41">
        <f t="shared" si="3"/>
        <v>2759.3651025300042</v>
      </c>
    </row>
    <row r="20" spans="1:6" x14ac:dyDescent="0.3">
      <c r="A20" s="223" t="s">
        <v>9</v>
      </c>
      <c r="B20" s="223"/>
      <c r="C20" s="39">
        <v>3343.332938</v>
      </c>
      <c r="D20" s="40">
        <f>C20*3.7/100+C20</f>
        <v>3467.0362567060001</v>
      </c>
      <c r="E20" s="41">
        <f t="shared" si="2"/>
        <v>3581.4484531772978</v>
      </c>
      <c r="F20" s="41">
        <f t="shared" si="3"/>
        <v>3696.0548036789714</v>
      </c>
    </row>
    <row r="21" spans="1:6" x14ac:dyDescent="0.3">
      <c r="A21" s="223" t="s">
        <v>10</v>
      </c>
      <c r="B21" s="223"/>
      <c r="C21" s="39">
        <v>6638.3867</v>
      </c>
      <c r="D21" s="40">
        <f>C21*3.7/100+C21</f>
        <v>6884.0070078999997</v>
      </c>
      <c r="E21" s="41">
        <f t="shared" si="2"/>
        <v>7111.1792391606996</v>
      </c>
      <c r="F21" s="41">
        <f t="shared" si="3"/>
        <v>7338.7369748138426</v>
      </c>
    </row>
    <row r="22" spans="1:6" ht="15" thickBot="1" x14ac:dyDescent="0.35">
      <c r="A22" s="6"/>
      <c r="B22" s="6"/>
    </row>
    <row r="23" spans="1:6" x14ac:dyDescent="0.3">
      <c r="A23" s="229" t="s">
        <v>37</v>
      </c>
      <c r="B23" s="230"/>
    </row>
    <row r="24" spans="1:6" ht="57.6" x14ac:dyDescent="0.3">
      <c r="A24" s="231" t="s">
        <v>6</v>
      </c>
      <c r="B24" s="231"/>
      <c r="C24" s="37" t="s">
        <v>108</v>
      </c>
      <c r="D24" s="38" t="s">
        <v>281</v>
      </c>
      <c r="E24" s="38" t="s">
        <v>282</v>
      </c>
      <c r="F24" s="38" t="s">
        <v>283</v>
      </c>
    </row>
    <row r="25" spans="1:6" x14ac:dyDescent="0.3">
      <c r="A25" s="223" t="s">
        <v>13</v>
      </c>
      <c r="B25" s="223"/>
      <c r="C25" s="39">
        <v>797.93408134000003</v>
      </c>
      <c r="D25" s="40">
        <f t="shared" ref="D25:D33" si="4">C25*3.7/100+C25</f>
        <v>827.45764234958006</v>
      </c>
      <c r="E25" s="41">
        <f t="shared" ref="E25:E33" si="5">D25*1.033</f>
        <v>854.76374454711618</v>
      </c>
      <c r="F25" s="41">
        <f t="shared" ref="F25:F33" si="6">E25*1.032</f>
        <v>882.11618437262393</v>
      </c>
    </row>
    <row r="26" spans="1:6" x14ac:dyDescent="0.3">
      <c r="A26" s="223" t="s">
        <v>14</v>
      </c>
      <c r="B26" s="223"/>
      <c r="C26" s="39">
        <v>311.76277901999998</v>
      </c>
      <c r="D26" s="40">
        <f t="shared" si="4"/>
        <v>323.29800184374</v>
      </c>
      <c r="E26" s="41">
        <f t="shared" si="5"/>
        <v>333.96683590458338</v>
      </c>
      <c r="F26" s="41">
        <f t="shared" si="6"/>
        <v>344.65377465353004</v>
      </c>
    </row>
    <row r="27" spans="1:6" x14ac:dyDescent="0.3">
      <c r="A27" s="223" t="s">
        <v>15</v>
      </c>
      <c r="B27" s="223"/>
      <c r="C27" s="39">
        <v>11313.017916199999</v>
      </c>
      <c r="D27" s="40">
        <f t="shared" si="4"/>
        <v>11731.599579099398</v>
      </c>
      <c r="E27" s="41">
        <f t="shared" si="5"/>
        <v>12118.742365209677</v>
      </c>
      <c r="F27" s="41">
        <f t="shared" si="6"/>
        <v>12506.542120896387</v>
      </c>
    </row>
    <row r="28" spans="1:6" x14ac:dyDescent="0.3">
      <c r="A28" s="223" t="s">
        <v>16</v>
      </c>
      <c r="B28" s="223"/>
      <c r="C28" s="39">
        <v>65232.408652400001</v>
      </c>
      <c r="D28" s="40">
        <f t="shared" si="4"/>
        <v>67646.007772538796</v>
      </c>
      <c r="E28" s="41">
        <f t="shared" si="5"/>
        <v>69878.326029032571</v>
      </c>
      <c r="F28" s="41">
        <f t="shared" si="6"/>
        <v>72114.432461961609</v>
      </c>
    </row>
    <row r="29" spans="1:6" x14ac:dyDescent="0.3">
      <c r="A29" s="223" t="s">
        <v>17</v>
      </c>
      <c r="B29" s="223"/>
      <c r="C29" s="39">
        <v>8448.8557999999994</v>
      </c>
      <c r="D29" s="40">
        <f t="shared" si="4"/>
        <v>8761.4634645999995</v>
      </c>
      <c r="E29" s="41">
        <f t="shared" si="5"/>
        <v>9050.5917589317996</v>
      </c>
      <c r="F29" s="41">
        <f t="shared" si="6"/>
        <v>9340.2106952176182</v>
      </c>
    </row>
    <row r="30" spans="1:6" x14ac:dyDescent="0.3">
      <c r="A30" s="223" t="s">
        <v>19</v>
      </c>
      <c r="B30" s="223"/>
      <c r="C30" s="39">
        <v>1118.8699038000002</v>
      </c>
      <c r="D30" s="40">
        <f t="shared" si="4"/>
        <v>1160.2680902406003</v>
      </c>
      <c r="E30" s="41">
        <f t="shared" si="5"/>
        <v>1198.55693721854</v>
      </c>
      <c r="F30" s="41">
        <f t="shared" si="6"/>
        <v>1236.9107592095334</v>
      </c>
    </row>
    <row r="31" spans="1:6" x14ac:dyDescent="0.3">
      <c r="A31" s="223" t="s">
        <v>18</v>
      </c>
      <c r="B31" s="223"/>
      <c r="C31" s="39">
        <v>1056.1069749999999</v>
      </c>
      <c r="D31" s="40">
        <f t="shared" si="4"/>
        <v>1095.1829330749999</v>
      </c>
      <c r="E31" s="41">
        <f t="shared" si="5"/>
        <v>1131.323969866475</v>
      </c>
      <c r="F31" s="41">
        <f t="shared" si="6"/>
        <v>1167.5263369022023</v>
      </c>
    </row>
    <row r="32" spans="1:6" x14ac:dyDescent="0.3">
      <c r="A32" s="223" t="s">
        <v>20</v>
      </c>
      <c r="B32" s="223"/>
      <c r="C32" s="39">
        <v>1713.910748</v>
      </c>
      <c r="D32" s="40">
        <f t="shared" si="4"/>
        <v>1777.3254456760001</v>
      </c>
      <c r="E32" s="41">
        <f t="shared" si="5"/>
        <v>1835.9771853833079</v>
      </c>
      <c r="F32" s="41">
        <f t="shared" si="6"/>
        <v>1894.7284553155737</v>
      </c>
    </row>
    <row r="33" spans="1:7" x14ac:dyDescent="0.3">
      <c r="A33" s="223" t="s">
        <v>21</v>
      </c>
      <c r="B33" s="223"/>
      <c r="C33" s="39">
        <v>506.93134799999996</v>
      </c>
      <c r="D33" s="40">
        <f t="shared" si="4"/>
        <v>525.68780787599997</v>
      </c>
      <c r="E33" s="41">
        <f t="shared" si="5"/>
        <v>543.03550553590787</v>
      </c>
      <c r="F33" s="41">
        <f t="shared" si="6"/>
        <v>560.41264171305693</v>
      </c>
    </row>
    <row r="34" spans="1:7" x14ac:dyDescent="0.3">
      <c r="A34" s="223" t="s">
        <v>80</v>
      </c>
      <c r="B34" s="223"/>
      <c r="C34" s="20">
        <v>929.31299999999999</v>
      </c>
      <c r="D34" s="20">
        <v>963.69758100000001</v>
      </c>
      <c r="E34" s="20">
        <v>995.49960117299997</v>
      </c>
      <c r="F34" s="20">
        <v>1027.355588410536</v>
      </c>
      <c r="G34">
        <f>F34*1.032</f>
        <v>1060.2309672396732</v>
      </c>
    </row>
    <row r="35" spans="1:7" x14ac:dyDescent="0.3">
      <c r="A35" s="223" t="s">
        <v>81</v>
      </c>
      <c r="B35" s="223"/>
      <c r="C35" s="20">
        <v>929.31299999999999</v>
      </c>
      <c r="D35" s="20">
        <v>963.69758100000001</v>
      </c>
      <c r="E35" s="20">
        <v>995.49960117299997</v>
      </c>
      <c r="F35" s="20">
        <v>1027.355588410536</v>
      </c>
      <c r="G35">
        <f>F35*1.032</f>
        <v>1060.2309672396732</v>
      </c>
    </row>
    <row r="36" spans="1:7" x14ac:dyDescent="0.3">
      <c r="A36" s="223" t="s">
        <v>82</v>
      </c>
      <c r="B36" s="223"/>
      <c r="C36" s="20">
        <v>7301</v>
      </c>
      <c r="D36" s="20">
        <v>7571.1369999999997</v>
      </c>
      <c r="E36" s="20">
        <v>7820.9845209999994</v>
      </c>
      <c r="F36" s="20">
        <v>8071.2560256719999</v>
      </c>
      <c r="G36">
        <f>F36*1.032</f>
        <v>8329.5362184935038</v>
      </c>
    </row>
    <row r="37" spans="1:7" ht="15" thickBot="1" x14ac:dyDescent="0.35">
      <c r="A37" s="13"/>
      <c r="B37" s="13"/>
    </row>
    <row r="38" spans="1:7" x14ac:dyDescent="0.3">
      <c r="A38" s="229" t="s">
        <v>1</v>
      </c>
      <c r="B38" s="230"/>
    </row>
    <row r="39" spans="1:7" ht="57.6" x14ac:dyDescent="0.3">
      <c r="A39" s="231" t="s">
        <v>6</v>
      </c>
      <c r="B39" s="231"/>
      <c r="C39" s="37" t="s">
        <v>108</v>
      </c>
      <c r="D39" s="38" t="s">
        <v>281</v>
      </c>
      <c r="E39" s="38" t="s">
        <v>282</v>
      </c>
      <c r="F39" s="38" t="s">
        <v>283</v>
      </c>
    </row>
    <row r="40" spans="1:7" x14ac:dyDescent="0.3">
      <c r="A40" s="223" t="s">
        <v>38</v>
      </c>
      <c r="B40" s="223"/>
      <c r="C40" s="43"/>
      <c r="D40" s="40"/>
      <c r="E40" s="43"/>
      <c r="F40" s="43"/>
    </row>
    <row r="41" spans="1:7" x14ac:dyDescent="0.3">
      <c r="A41" s="234" t="s">
        <v>38</v>
      </c>
      <c r="B41" s="234"/>
      <c r="C41" s="39">
        <v>7.6052499999999998</v>
      </c>
      <c r="D41" s="40">
        <f>10.1*1.037</f>
        <v>10.473699999999999</v>
      </c>
      <c r="E41" s="41">
        <f t="shared" ref="E41:E50" si="7">D41*1.033</f>
        <v>10.819332099999999</v>
      </c>
      <c r="F41" s="41">
        <f t="shared" ref="F41:F50" si="8">E41*1.032</f>
        <v>11.165550727199999</v>
      </c>
      <c r="G41" s="23"/>
    </row>
    <row r="42" spans="1:7" x14ac:dyDescent="0.3">
      <c r="A42" s="223" t="s">
        <v>2</v>
      </c>
      <c r="B42" s="223"/>
      <c r="C42" s="39">
        <v>8.9164999999999992</v>
      </c>
      <c r="D42" s="40">
        <f>D41+C42-C41</f>
        <v>11.78495</v>
      </c>
      <c r="E42" s="41">
        <f t="shared" si="7"/>
        <v>12.17385335</v>
      </c>
      <c r="F42" s="41">
        <f t="shared" si="8"/>
        <v>12.563416657199999</v>
      </c>
    </row>
    <row r="43" spans="1:7" x14ac:dyDescent="0.3">
      <c r="A43" s="223" t="s">
        <v>22</v>
      </c>
      <c r="B43" s="223"/>
      <c r="C43" s="39">
        <v>9.5458999999999996</v>
      </c>
      <c r="D43" s="40">
        <f>D42+C43-C42</f>
        <v>12.414349999999999</v>
      </c>
      <c r="E43" s="41">
        <f t="shared" si="7"/>
        <v>12.824023549999998</v>
      </c>
      <c r="F43" s="41">
        <f t="shared" si="8"/>
        <v>13.234392303599998</v>
      </c>
    </row>
    <row r="44" spans="1:7" x14ac:dyDescent="0.3">
      <c r="A44" s="223" t="s">
        <v>23</v>
      </c>
      <c r="B44" s="223"/>
      <c r="C44" s="39">
        <v>10.3851</v>
      </c>
      <c r="D44" s="40">
        <f>D43+C44-C43</f>
        <v>13.253550000000001</v>
      </c>
      <c r="E44" s="41">
        <f t="shared" si="7"/>
        <v>13.690917149999999</v>
      </c>
      <c r="F44" s="41">
        <f t="shared" si="8"/>
        <v>14.1290264988</v>
      </c>
    </row>
    <row r="45" spans="1:7" x14ac:dyDescent="0.3">
      <c r="A45" s="223" t="s">
        <v>39</v>
      </c>
      <c r="B45" s="223"/>
      <c r="C45" s="39">
        <v>10.96205</v>
      </c>
      <c r="D45" s="40">
        <f>D44+C45-C44</f>
        <v>13.830500000000002</v>
      </c>
      <c r="E45" s="41">
        <f t="shared" si="7"/>
        <v>14.286906500000001</v>
      </c>
      <c r="F45" s="41">
        <f t="shared" si="8"/>
        <v>14.744087508000002</v>
      </c>
    </row>
    <row r="46" spans="1:7" x14ac:dyDescent="0.3">
      <c r="A46" s="234" t="s">
        <v>24</v>
      </c>
      <c r="B46" s="234"/>
      <c r="C46" s="39">
        <v>15.231479999999999</v>
      </c>
      <c r="D46" s="40">
        <f>D45+C46-C45</f>
        <v>18.099930000000001</v>
      </c>
      <c r="E46" s="41">
        <f t="shared" si="7"/>
        <v>18.697227689999998</v>
      </c>
      <c r="F46" s="41">
        <f t="shared" si="8"/>
        <v>19.29553897608</v>
      </c>
    </row>
    <row r="47" spans="1:7" x14ac:dyDescent="0.3">
      <c r="A47" s="234" t="s">
        <v>25</v>
      </c>
      <c r="B47" s="234"/>
      <c r="C47" s="39">
        <v>17.885450000000002</v>
      </c>
      <c r="D47" s="40">
        <f>D46-C46+C47</f>
        <v>20.753900000000002</v>
      </c>
      <c r="E47" s="41">
        <f t="shared" si="7"/>
        <v>21.4387787</v>
      </c>
      <c r="F47" s="41">
        <f t="shared" si="8"/>
        <v>22.1248196184</v>
      </c>
    </row>
    <row r="48" spans="1:7" x14ac:dyDescent="0.3">
      <c r="A48" s="234" t="s">
        <v>26</v>
      </c>
      <c r="B48" s="234"/>
      <c r="C48" s="39">
        <v>22.84722</v>
      </c>
      <c r="D48" s="40">
        <f>D47+C48-C47</f>
        <v>25.715669999999999</v>
      </c>
      <c r="E48" s="41">
        <f t="shared" si="7"/>
        <v>26.564287109999999</v>
      </c>
      <c r="F48" s="41">
        <f t="shared" si="8"/>
        <v>27.41434429752</v>
      </c>
    </row>
    <row r="49" spans="1:6" x14ac:dyDescent="0.3">
      <c r="A49" s="223" t="s">
        <v>27</v>
      </c>
      <c r="B49" s="223"/>
      <c r="C49" s="39">
        <v>10.626370000000001</v>
      </c>
      <c r="D49" s="40">
        <v>125</v>
      </c>
      <c r="E49" s="41">
        <f t="shared" si="7"/>
        <v>129.125</v>
      </c>
      <c r="F49" s="41">
        <f t="shared" si="8"/>
        <v>133.25700000000001</v>
      </c>
    </row>
    <row r="50" spans="1:6" x14ac:dyDescent="0.3">
      <c r="A50" s="223" t="s">
        <v>28</v>
      </c>
      <c r="B50" s="223"/>
      <c r="C50" s="39">
        <v>115.39</v>
      </c>
      <c r="D50" s="40">
        <v>0</v>
      </c>
      <c r="E50" s="41">
        <f t="shared" si="7"/>
        <v>0</v>
      </c>
      <c r="F50" s="41">
        <f t="shared" si="8"/>
        <v>0</v>
      </c>
    </row>
    <row r="51" spans="1:6" ht="15" thickBot="1" x14ac:dyDescent="0.35">
      <c r="A51" s="6"/>
      <c r="B51" s="6"/>
    </row>
    <row r="52" spans="1:6" x14ac:dyDescent="0.3">
      <c r="A52" s="229" t="s">
        <v>103</v>
      </c>
      <c r="B52" s="230"/>
    </row>
    <row r="53" spans="1:6" ht="57.6" x14ac:dyDescent="0.3">
      <c r="A53" s="231" t="s">
        <v>6</v>
      </c>
      <c r="B53" s="231"/>
      <c r="C53" s="37" t="s">
        <v>108</v>
      </c>
      <c r="D53" s="38" t="s">
        <v>281</v>
      </c>
      <c r="E53" s="38" t="s">
        <v>282</v>
      </c>
      <c r="F53" s="38" t="s">
        <v>283</v>
      </c>
    </row>
    <row r="54" spans="1:6" x14ac:dyDescent="0.3">
      <c r="A54" s="232" t="s">
        <v>86</v>
      </c>
      <c r="B54" s="233"/>
      <c r="C54" s="39">
        <v>10.511693319999999</v>
      </c>
      <c r="D54" s="40">
        <v>14.85</v>
      </c>
      <c r="E54" s="41">
        <f t="shared" ref="E54:E63" si="9">D54*1.033</f>
        <v>15.340049999999998</v>
      </c>
      <c r="F54" s="41">
        <f t="shared" ref="F54:F63" si="10">E54*1.032</f>
        <v>15.830931599999998</v>
      </c>
    </row>
    <row r="55" spans="1:6" x14ac:dyDescent="0.3">
      <c r="A55" s="232" t="s">
        <v>87</v>
      </c>
      <c r="B55" s="233"/>
      <c r="C55" s="39">
        <v>11.07129286</v>
      </c>
      <c r="D55" s="40">
        <v>21.5</v>
      </c>
      <c r="E55" s="41">
        <f t="shared" si="9"/>
        <v>22.209499999999998</v>
      </c>
      <c r="F55" s="41">
        <f t="shared" si="10"/>
        <v>22.920203999999998</v>
      </c>
    </row>
    <row r="56" spans="1:6" x14ac:dyDescent="0.3">
      <c r="A56" s="232" t="s">
        <v>88</v>
      </c>
      <c r="B56" s="233"/>
      <c r="C56" s="39">
        <v>11.828398119999999</v>
      </c>
      <c r="D56" s="40">
        <v>25</v>
      </c>
      <c r="E56" s="41">
        <f t="shared" si="9"/>
        <v>25.824999999999999</v>
      </c>
      <c r="F56" s="41">
        <f t="shared" si="10"/>
        <v>26.651399999999999</v>
      </c>
    </row>
    <row r="57" spans="1:6" x14ac:dyDescent="0.3">
      <c r="A57" s="232" t="s">
        <v>89</v>
      </c>
      <c r="B57" s="233"/>
      <c r="C57" s="39">
        <v>12.673283700000002</v>
      </c>
      <c r="D57" s="40">
        <v>33</v>
      </c>
      <c r="E57" s="41">
        <f t="shared" si="9"/>
        <v>34.088999999999999</v>
      </c>
      <c r="F57" s="41">
        <f t="shared" si="10"/>
        <v>35.179848</v>
      </c>
    </row>
    <row r="58" spans="1:6" x14ac:dyDescent="0.3">
      <c r="A58" s="232" t="s">
        <v>90</v>
      </c>
      <c r="B58" s="233"/>
      <c r="C58" s="39">
        <v>13.397471340000001</v>
      </c>
      <c r="D58" s="40">
        <v>90</v>
      </c>
      <c r="E58" s="41">
        <f t="shared" si="9"/>
        <v>92.97</v>
      </c>
      <c r="F58" s="41">
        <f t="shared" si="10"/>
        <v>95.945040000000006</v>
      </c>
    </row>
    <row r="59" spans="1:6" x14ac:dyDescent="0.3">
      <c r="A59" s="223" t="s">
        <v>29</v>
      </c>
      <c r="B59" s="223"/>
      <c r="C59" s="39">
        <v>18.686235620000001</v>
      </c>
      <c r="D59" s="40">
        <v>150</v>
      </c>
      <c r="E59" s="41">
        <f t="shared" si="9"/>
        <v>154.94999999999999</v>
      </c>
      <c r="F59" s="41">
        <f t="shared" si="10"/>
        <v>159.9084</v>
      </c>
    </row>
    <row r="60" spans="1:6" x14ac:dyDescent="0.3">
      <c r="A60" s="223" t="s">
        <v>98</v>
      </c>
      <c r="B60" s="223"/>
      <c r="C60" s="39">
        <v>18.686235620000001</v>
      </c>
      <c r="D60" s="40">
        <v>150</v>
      </c>
      <c r="E60" s="41">
        <f t="shared" si="9"/>
        <v>154.94999999999999</v>
      </c>
      <c r="F60" s="41">
        <f t="shared" si="10"/>
        <v>159.9084</v>
      </c>
    </row>
    <row r="61" spans="1:6" x14ac:dyDescent="0.3">
      <c r="A61" s="223" t="s">
        <v>99</v>
      </c>
      <c r="B61" s="223"/>
      <c r="C61" s="39">
        <v>18.686235620000001</v>
      </c>
      <c r="D61" s="40">
        <v>150</v>
      </c>
      <c r="E61" s="41">
        <f t="shared" si="9"/>
        <v>154.94999999999999</v>
      </c>
      <c r="F61" s="41">
        <f t="shared" si="10"/>
        <v>159.9084</v>
      </c>
    </row>
    <row r="62" spans="1:6" x14ac:dyDescent="0.3">
      <c r="A62" s="223" t="s">
        <v>100</v>
      </c>
      <c r="B62" s="223"/>
      <c r="C62" s="39">
        <v>18.686235620000001</v>
      </c>
      <c r="D62" s="40">
        <v>150</v>
      </c>
      <c r="E62" s="41">
        <f t="shared" si="9"/>
        <v>154.94999999999999</v>
      </c>
      <c r="F62" s="41">
        <f t="shared" si="10"/>
        <v>159.9084</v>
      </c>
    </row>
    <row r="63" spans="1:6" x14ac:dyDescent="0.3">
      <c r="A63" s="223" t="s">
        <v>101</v>
      </c>
      <c r="B63" s="223"/>
      <c r="C63" s="39">
        <v>18.686235620000001</v>
      </c>
      <c r="D63" s="40">
        <v>150</v>
      </c>
      <c r="E63" s="41">
        <f t="shared" si="9"/>
        <v>154.94999999999999</v>
      </c>
      <c r="F63" s="41">
        <f t="shared" si="10"/>
        <v>159.9084</v>
      </c>
    </row>
    <row r="64" spans="1:6" x14ac:dyDescent="0.3">
      <c r="A64" s="19"/>
      <c r="B64" s="19"/>
      <c r="C64" s="44"/>
    </row>
    <row r="65" spans="1:6" ht="15" thickBot="1" x14ac:dyDescent="0.35">
      <c r="A65" s="19"/>
      <c r="B65" s="19"/>
      <c r="C65" s="44"/>
    </row>
    <row r="66" spans="1:6" x14ac:dyDescent="0.3">
      <c r="A66" s="229" t="s">
        <v>30</v>
      </c>
      <c r="B66" s="230"/>
    </row>
    <row r="67" spans="1:6" ht="57.6" x14ac:dyDescent="0.3">
      <c r="A67" s="231" t="s">
        <v>104</v>
      </c>
      <c r="B67" s="231"/>
      <c r="C67" s="37" t="s">
        <v>108</v>
      </c>
      <c r="D67" s="38" t="s">
        <v>281</v>
      </c>
      <c r="E67" s="38" t="s">
        <v>282</v>
      </c>
      <c r="F67" s="38" t="s">
        <v>283</v>
      </c>
    </row>
    <row r="68" spans="1:6" x14ac:dyDescent="0.3">
      <c r="A68" s="223" t="s">
        <v>31</v>
      </c>
      <c r="B68" s="223"/>
      <c r="C68" s="39">
        <v>57.695</v>
      </c>
      <c r="D68" s="40">
        <f t="shared" ref="D68:D80" si="11">C68*1.037</f>
        <v>59.829714999999993</v>
      </c>
      <c r="E68" s="41">
        <f t="shared" ref="E68:E80" si="12">D68*1.033</f>
        <v>61.804095594999986</v>
      </c>
      <c r="F68" s="41">
        <f t="shared" ref="F68:F80" si="13">E68*1.032</f>
        <v>63.781826654039989</v>
      </c>
    </row>
    <row r="69" spans="1:6" x14ac:dyDescent="0.3">
      <c r="A69" s="223" t="s">
        <v>40</v>
      </c>
      <c r="B69" s="223"/>
      <c r="C69" s="39">
        <v>0</v>
      </c>
      <c r="D69" s="40">
        <f t="shared" si="11"/>
        <v>0</v>
      </c>
      <c r="E69" s="41">
        <f t="shared" si="12"/>
        <v>0</v>
      </c>
      <c r="F69" s="41">
        <f t="shared" si="13"/>
        <v>0</v>
      </c>
    </row>
    <row r="70" spans="1:6" x14ac:dyDescent="0.3">
      <c r="A70" s="223" t="s">
        <v>41</v>
      </c>
      <c r="B70" s="223"/>
      <c r="C70" s="39">
        <v>5.2030399999999997</v>
      </c>
      <c r="D70" s="40">
        <f t="shared" si="11"/>
        <v>5.3955524799999992</v>
      </c>
      <c r="E70" s="41">
        <f t="shared" si="12"/>
        <v>5.5736057118399991</v>
      </c>
      <c r="F70" s="41">
        <f t="shared" si="13"/>
        <v>5.7519610946188795</v>
      </c>
    </row>
    <row r="71" spans="1:6" x14ac:dyDescent="0.3">
      <c r="A71" s="223" t="s">
        <v>42</v>
      </c>
      <c r="B71" s="223"/>
      <c r="C71" s="39">
        <v>7.4478999999999997</v>
      </c>
      <c r="D71" s="40">
        <f t="shared" si="11"/>
        <v>7.7234722999999992</v>
      </c>
      <c r="E71" s="41">
        <f t="shared" si="12"/>
        <v>7.9783468858999989</v>
      </c>
      <c r="F71" s="41">
        <f t="shared" si="13"/>
        <v>8.2336539862487985</v>
      </c>
    </row>
    <row r="72" spans="1:6" x14ac:dyDescent="0.3">
      <c r="A72" s="223" t="s">
        <v>43</v>
      </c>
      <c r="B72" s="223"/>
      <c r="C72" s="39">
        <v>0</v>
      </c>
      <c r="D72" s="40">
        <f t="shared" si="11"/>
        <v>0</v>
      </c>
      <c r="E72" s="41">
        <f t="shared" si="12"/>
        <v>0</v>
      </c>
      <c r="F72" s="41">
        <f t="shared" si="13"/>
        <v>0</v>
      </c>
    </row>
    <row r="73" spans="1:6" x14ac:dyDescent="0.3">
      <c r="A73" s="223" t="s">
        <v>44</v>
      </c>
      <c r="B73" s="223"/>
      <c r="C73" s="39">
        <v>5.0037299999999991</v>
      </c>
      <c r="D73" s="40">
        <f t="shared" si="11"/>
        <v>5.1888680099999984</v>
      </c>
      <c r="E73" s="41">
        <f t="shared" si="12"/>
        <v>5.3601006543299983</v>
      </c>
      <c r="F73" s="41">
        <f t="shared" si="13"/>
        <v>5.5316238752685587</v>
      </c>
    </row>
    <row r="74" spans="1:6" x14ac:dyDescent="0.3">
      <c r="A74" s="223" t="s">
        <v>45</v>
      </c>
      <c r="B74" s="223"/>
      <c r="C74" s="39">
        <v>7.1541800000000002</v>
      </c>
      <c r="D74" s="40">
        <f t="shared" si="11"/>
        <v>7.4188846599999998</v>
      </c>
      <c r="E74" s="41">
        <f t="shared" si="12"/>
        <v>7.6637078537799992</v>
      </c>
      <c r="F74" s="41">
        <f t="shared" si="13"/>
        <v>7.9089465051009595</v>
      </c>
    </row>
    <row r="75" spans="1:6" x14ac:dyDescent="0.3">
      <c r="A75" s="223" t="s">
        <v>46</v>
      </c>
      <c r="B75" s="223"/>
      <c r="C75" s="39">
        <v>51.9255</v>
      </c>
      <c r="D75" s="40">
        <f t="shared" si="11"/>
        <v>53.846743499999995</v>
      </c>
      <c r="E75" s="41">
        <f t="shared" si="12"/>
        <v>55.623686035499993</v>
      </c>
      <c r="F75" s="41">
        <f t="shared" si="13"/>
        <v>57.403643988635991</v>
      </c>
    </row>
    <row r="76" spans="1:6" x14ac:dyDescent="0.3">
      <c r="A76" s="223" t="s">
        <v>32</v>
      </c>
      <c r="B76" s="223"/>
      <c r="C76" s="39">
        <v>17.308499999999999</v>
      </c>
      <c r="D76" s="40">
        <f t="shared" si="11"/>
        <v>17.948914499999997</v>
      </c>
      <c r="E76" s="41">
        <f t="shared" si="12"/>
        <v>18.541228678499994</v>
      </c>
      <c r="F76" s="41">
        <f t="shared" si="13"/>
        <v>19.134547996211996</v>
      </c>
    </row>
    <row r="77" spans="1:6" x14ac:dyDescent="0.3">
      <c r="A77" s="223" t="s">
        <v>47</v>
      </c>
      <c r="B77" s="223"/>
      <c r="C77" s="39">
        <v>346.17</v>
      </c>
      <c r="D77" s="40">
        <f t="shared" si="11"/>
        <v>358.97829000000002</v>
      </c>
      <c r="E77" s="41">
        <f t="shared" si="12"/>
        <v>370.82457356999998</v>
      </c>
      <c r="F77" s="41">
        <f t="shared" si="13"/>
        <v>382.69095992424002</v>
      </c>
    </row>
    <row r="78" spans="1:6" x14ac:dyDescent="0.3">
      <c r="A78" s="223" t="s">
        <v>48</v>
      </c>
      <c r="B78" s="223"/>
      <c r="C78" s="39">
        <v>651.95349999999996</v>
      </c>
      <c r="D78" s="40">
        <f t="shared" si="11"/>
        <v>676.07577949999995</v>
      </c>
      <c r="E78" s="41">
        <f t="shared" si="12"/>
        <v>698.38628022349985</v>
      </c>
      <c r="F78" s="41">
        <f t="shared" si="13"/>
        <v>720.73464119065181</v>
      </c>
    </row>
    <row r="79" spans="1:6" x14ac:dyDescent="0.3">
      <c r="A79" s="223" t="s">
        <v>33</v>
      </c>
      <c r="B79" s="223"/>
      <c r="C79" s="39">
        <v>5769.5</v>
      </c>
      <c r="D79" s="40">
        <f t="shared" si="11"/>
        <v>5982.9714999999997</v>
      </c>
      <c r="E79" s="41">
        <f t="shared" si="12"/>
        <v>6180.409559499999</v>
      </c>
      <c r="F79" s="41">
        <f t="shared" si="13"/>
        <v>6378.1826654039987</v>
      </c>
    </row>
    <row r="80" spans="1:6" x14ac:dyDescent="0.3">
      <c r="A80" s="223" t="s">
        <v>34</v>
      </c>
      <c r="B80" s="223"/>
      <c r="C80" s="39">
        <v>5769.5</v>
      </c>
      <c r="D80" s="40">
        <f t="shared" si="11"/>
        <v>5982.9714999999997</v>
      </c>
      <c r="E80" s="41">
        <f t="shared" si="12"/>
        <v>6180.409559499999</v>
      </c>
      <c r="F80" s="41">
        <f t="shared" si="13"/>
        <v>6378.1826654039987</v>
      </c>
    </row>
    <row r="81" spans="1:6" x14ac:dyDescent="0.3">
      <c r="A81" s="12"/>
      <c r="B81" s="5"/>
    </row>
    <row r="82" spans="1:6" x14ac:dyDescent="0.3">
      <c r="A82" s="224" t="s">
        <v>61</v>
      </c>
      <c r="B82" s="225"/>
    </row>
    <row r="83" spans="1:6" x14ac:dyDescent="0.3">
      <c r="A83" s="7"/>
      <c r="B83" s="7"/>
    </row>
    <row r="84" spans="1:6" ht="55.2" customHeight="1" x14ac:dyDescent="0.3">
      <c r="A84" s="216" t="s">
        <v>49</v>
      </c>
      <c r="B84" s="222"/>
    </row>
    <row r="85" spans="1:6" ht="57.6" x14ac:dyDescent="0.3">
      <c r="A85" s="226" t="s">
        <v>102</v>
      </c>
      <c r="B85" s="227"/>
      <c r="C85" s="37" t="s">
        <v>108</v>
      </c>
      <c r="D85" s="38" t="s">
        <v>281</v>
      </c>
      <c r="E85" s="38" t="s">
        <v>282</v>
      </c>
      <c r="F85" s="38" t="s">
        <v>283</v>
      </c>
    </row>
    <row r="86" spans="1:6" ht="28.8" customHeight="1" x14ac:dyDescent="0.3">
      <c r="A86" s="214" t="s">
        <v>50</v>
      </c>
      <c r="B86" s="219"/>
      <c r="C86" s="39">
        <v>150.20310005999997</v>
      </c>
      <c r="D86" s="40">
        <f>C86*1.037</f>
        <v>155.76061476221994</v>
      </c>
      <c r="E86" s="41">
        <f t="shared" ref="E86:E89" si="14">D86*1.033</f>
        <v>160.90071504937319</v>
      </c>
      <c r="F86" s="41">
        <f t="shared" ref="F86:F89" si="15">E86*1.032</f>
        <v>166.04953793095314</v>
      </c>
    </row>
    <row r="87" spans="1:6" ht="30" customHeight="1" x14ac:dyDescent="0.3">
      <c r="A87" s="214" t="s">
        <v>51</v>
      </c>
      <c r="B87" s="220"/>
      <c r="C87" s="39">
        <v>191.797804692</v>
      </c>
      <c r="D87" s="40">
        <f>C87*1.037</f>
        <v>198.89432346560397</v>
      </c>
      <c r="E87" s="41">
        <f t="shared" si="14"/>
        <v>205.45783613996889</v>
      </c>
      <c r="F87" s="41">
        <f t="shared" si="15"/>
        <v>212.03248689644789</v>
      </c>
    </row>
    <row r="88" spans="1:6" x14ac:dyDescent="0.3">
      <c r="A88" s="214" t="s">
        <v>52</v>
      </c>
      <c r="B88" s="220"/>
      <c r="C88" s="39">
        <v>323.51436935999999</v>
      </c>
      <c r="D88" s="40">
        <f>C88*1.037</f>
        <v>335.48440102631997</v>
      </c>
      <c r="E88" s="41">
        <f t="shared" si="14"/>
        <v>346.55538626018853</v>
      </c>
      <c r="F88" s="41">
        <f t="shared" si="15"/>
        <v>357.64515862051456</v>
      </c>
    </row>
    <row r="89" spans="1:6" x14ac:dyDescent="0.3">
      <c r="A89" s="214" t="s">
        <v>53</v>
      </c>
      <c r="B89" s="220"/>
      <c r="C89" s="39">
        <v>432.12276478799998</v>
      </c>
      <c r="D89" s="40">
        <f>C89*1.037</f>
        <v>448.11130708515594</v>
      </c>
      <c r="E89" s="41">
        <f t="shared" si="14"/>
        <v>462.89898021896607</v>
      </c>
      <c r="F89" s="41">
        <f t="shared" si="15"/>
        <v>477.711747585973</v>
      </c>
    </row>
    <row r="90" spans="1:6" ht="26.4" customHeight="1" x14ac:dyDescent="0.3">
      <c r="A90" s="17"/>
      <c r="B90" s="17"/>
    </row>
    <row r="91" spans="1:6" x14ac:dyDescent="0.3">
      <c r="A91" s="221" t="s">
        <v>107</v>
      </c>
      <c r="B91" s="222"/>
    </row>
    <row r="92" spans="1:6" ht="57.6" x14ac:dyDescent="0.3">
      <c r="A92" s="212" t="s">
        <v>105</v>
      </c>
      <c r="B92" s="213"/>
      <c r="C92" s="37" t="s">
        <v>108</v>
      </c>
      <c r="D92" s="38" t="s">
        <v>281</v>
      </c>
      <c r="E92" s="38" t="s">
        <v>282</v>
      </c>
      <c r="F92" s="38" t="s">
        <v>283</v>
      </c>
    </row>
    <row r="93" spans="1:6" ht="31.8" customHeight="1" x14ac:dyDescent="0.3">
      <c r="A93" s="206" t="s">
        <v>54</v>
      </c>
      <c r="B93" s="215"/>
      <c r="C93" s="39">
        <v>687.4680348899999</v>
      </c>
      <c r="D93" s="40">
        <f>C93*1.037</f>
        <v>712.90435218092989</v>
      </c>
      <c r="E93" s="41">
        <f t="shared" ref="E93:E95" si="16">D93*1.033</f>
        <v>736.43019580290047</v>
      </c>
      <c r="F93" s="41">
        <f t="shared" ref="F93:F95" si="17">E93*1.032</f>
        <v>759.99596206859326</v>
      </c>
    </row>
    <row r="94" spans="1:6" x14ac:dyDescent="0.3">
      <c r="A94" s="206" t="s">
        <v>55</v>
      </c>
      <c r="B94" s="206"/>
      <c r="C94" s="39">
        <v>1014.4486296360001</v>
      </c>
      <c r="D94" s="40">
        <f>C94*1.037</f>
        <v>1051.983228932532</v>
      </c>
      <c r="E94" s="41">
        <f t="shared" si="16"/>
        <v>1086.6986754873055</v>
      </c>
      <c r="F94" s="41">
        <f t="shared" si="17"/>
        <v>1121.4730331028993</v>
      </c>
    </row>
    <row r="95" spans="1:6" x14ac:dyDescent="0.3">
      <c r="A95" s="206" t="s">
        <v>53</v>
      </c>
      <c r="B95" s="206"/>
      <c r="C95" s="39">
        <v>1520.5175359920001</v>
      </c>
      <c r="D95" s="40">
        <f>C95*1.037</f>
        <v>1576.776684823704</v>
      </c>
      <c r="E95" s="41">
        <f t="shared" si="16"/>
        <v>1628.8103154228861</v>
      </c>
      <c r="F95" s="41">
        <f t="shared" si="17"/>
        <v>1680.9322455164186</v>
      </c>
    </row>
    <row r="96" spans="1:6" x14ac:dyDescent="0.3">
      <c r="A96" s="9"/>
      <c r="B96" s="9"/>
    </row>
    <row r="97" spans="1:6" x14ac:dyDescent="0.3">
      <c r="A97" s="216" t="s">
        <v>56</v>
      </c>
      <c r="B97" s="217"/>
    </row>
    <row r="98" spans="1:6" x14ac:dyDescent="0.3">
      <c r="A98" s="218" t="s">
        <v>106</v>
      </c>
      <c r="B98" s="218"/>
      <c r="C98" s="43"/>
      <c r="D98" s="40"/>
      <c r="E98" s="43"/>
      <c r="F98" s="43"/>
    </row>
    <row r="99" spans="1:6" x14ac:dyDescent="0.3">
      <c r="A99" s="206" t="s">
        <v>56</v>
      </c>
      <c r="B99" s="206"/>
      <c r="C99" s="39">
        <v>329.17619999999999</v>
      </c>
      <c r="D99" s="40">
        <f>C99*1.037</f>
        <v>341.35571939999994</v>
      </c>
      <c r="E99" s="41">
        <f t="shared" ref="E99" si="18">D99*1.033</f>
        <v>352.6204581401999</v>
      </c>
      <c r="F99" s="41">
        <f t="shared" ref="F99" si="19">E99*1.032</f>
        <v>363.90431280068628</v>
      </c>
    </row>
    <row r="100" spans="1:6" x14ac:dyDescent="0.3">
      <c r="A100" s="8"/>
      <c r="B100" s="5"/>
    </row>
    <row r="101" spans="1:6" x14ac:dyDescent="0.3">
      <c r="A101" s="5"/>
      <c r="B101" s="5"/>
    </row>
    <row r="102" spans="1:6" x14ac:dyDescent="0.3">
      <c r="A102" s="5"/>
      <c r="B102" s="5"/>
    </row>
    <row r="103" spans="1:6" x14ac:dyDescent="0.3">
      <c r="A103" s="211" t="s">
        <v>57</v>
      </c>
      <c r="B103" s="203"/>
    </row>
    <row r="104" spans="1:6" x14ac:dyDescent="0.3">
      <c r="A104" s="211"/>
      <c r="B104" s="203"/>
    </row>
    <row r="105" spans="1:6" ht="57.6" x14ac:dyDescent="0.3">
      <c r="A105" s="212" t="s">
        <v>105</v>
      </c>
      <c r="B105" s="213"/>
      <c r="C105" s="37" t="s">
        <v>108</v>
      </c>
      <c r="D105" s="38" t="s">
        <v>281</v>
      </c>
      <c r="E105" s="38" t="s">
        <v>282</v>
      </c>
      <c r="F105" s="38" t="s">
        <v>283</v>
      </c>
    </row>
    <row r="106" spans="1:6" ht="30" customHeight="1" x14ac:dyDescent="0.3">
      <c r="A106" s="206" t="s">
        <v>54</v>
      </c>
      <c r="B106" s="214"/>
      <c r="C106" s="39">
        <v>4466.8091140920005</v>
      </c>
      <c r="D106" s="40">
        <f>C106*1.037</f>
        <v>4632.0810513134038</v>
      </c>
      <c r="E106" s="41">
        <f t="shared" ref="E106:E109" si="20">D106*1.033</f>
        <v>4784.9397260067453</v>
      </c>
      <c r="F106" s="41">
        <f t="shared" ref="F106:F109" si="21">E106*1.032</f>
        <v>4938.057797238961</v>
      </c>
    </row>
    <row r="107" spans="1:6" x14ac:dyDescent="0.3">
      <c r="A107" s="206" t="s">
        <v>55</v>
      </c>
      <c r="B107" s="214"/>
      <c r="C107" s="39">
        <v>5508.9875468159998</v>
      </c>
      <c r="D107" s="40">
        <f>C107*1.037</f>
        <v>5712.8200860481911</v>
      </c>
      <c r="E107" s="41">
        <f t="shared" si="20"/>
        <v>5901.3431488877814</v>
      </c>
      <c r="F107" s="41">
        <f t="shared" si="21"/>
        <v>6090.1861296521902</v>
      </c>
    </row>
    <row r="108" spans="1:6" x14ac:dyDescent="0.3">
      <c r="A108" s="206" t="s">
        <v>53</v>
      </c>
      <c r="B108" s="214"/>
      <c r="C108" s="39">
        <v>6700.2136711379999</v>
      </c>
      <c r="D108" s="40">
        <f>C108*1.037</f>
        <v>6948.1215769701057</v>
      </c>
      <c r="E108" s="41">
        <f t="shared" si="20"/>
        <v>7177.4095890101189</v>
      </c>
      <c r="F108" s="41">
        <f t="shared" si="21"/>
        <v>7407.0866958584429</v>
      </c>
    </row>
    <row r="109" spans="1:6" x14ac:dyDescent="0.3">
      <c r="A109" s="206" t="s">
        <v>58</v>
      </c>
      <c r="B109" s="214"/>
      <c r="C109" s="39">
        <v>6364.0731999999998</v>
      </c>
      <c r="D109" s="40">
        <f>C109*1.037</f>
        <v>6599.5439083999991</v>
      </c>
      <c r="E109" s="41">
        <f t="shared" si="20"/>
        <v>6817.3288573771988</v>
      </c>
      <c r="F109" s="41">
        <f t="shared" si="21"/>
        <v>7035.4833808132689</v>
      </c>
    </row>
    <row r="110" spans="1:6" x14ac:dyDescent="0.3">
      <c r="A110" s="9"/>
      <c r="B110" s="9"/>
    </row>
    <row r="111" spans="1:6" x14ac:dyDescent="0.3">
      <c r="A111" s="202" t="s">
        <v>91</v>
      </c>
      <c r="B111" s="203"/>
    </row>
    <row r="112" spans="1:6" x14ac:dyDescent="0.3">
      <c r="A112" s="204" t="s">
        <v>59</v>
      </c>
      <c r="B112" s="205"/>
    </row>
    <row r="113" spans="1:6" x14ac:dyDescent="0.3">
      <c r="A113" s="206" t="s">
        <v>60</v>
      </c>
      <c r="B113" s="206"/>
      <c r="C113" s="39">
        <v>120.16248004800001</v>
      </c>
      <c r="D113" s="40">
        <f>C113*1.037</f>
        <v>124.608491809776</v>
      </c>
      <c r="E113" s="41">
        <f t="shared" ref="E113" si="22">D113*1.033</f>
        <v>128.72057203949859</v>
      </c>
      <c r="F113" s="41">
        <f t="shared" ref="F113" si="23">E113*1.032</f>
        <v>132.83963034476255</v>
      </c>
    </row>
    <row r="114" spans="1:6" x14ac:dyDescent="0.3">
      <c r="A114" s="5"/>
      <c r="B114" s="5"/>
    </row>
    <row r="115" spans="1:6" x14ac:dyDescent="0.3">
      <c r="A115" s="207" t="s">
        <v>62</v>
      </c>
      <c r="B115" s="208"/>
    </row>
    <row r="116" spans="1:6" ht="57.6" x14ac:dyDescent="0.3">
      <c r="A116" s="209" t="s">
        <v>79</v>
      </c>
      <c r="B116" s="210"/>
      <c r="C116" s="37" t="s">
        <v>108</v>
      </c>
      <c r="D116" s="38" t="s">
        <v>281</v>
      </c>
      <c r="E116" s="38" t="s">
        <v>282</v>
      </c>
      <c r="F116" s="38" t="s">
        <v>283</v>
      </c>
    </row>
    <row r="117" spans="1:6" x14ac:dyDescent="0.3">
      <c r="A117" s="199" t="s">
        <v>63</v>
      </c>
      <c r="B117" s="200"/>
      <c r="C117" s="39">
        <v>3058.9639296918162</v>
      </c>
      <c r="D117" s="40">
        <f>C117*1.037</f>
        <v>3172.1455950904133</v>
      </c>
      <c r="E117" s="41">
        <f t="shared" ref="E117:E121" si="24">D117*1.033</f>
        <v>3276.8263997283966</v>
      </c>
      <c r="F117" s="41">
        <f t="shared" ref="F117:F121" si="25">E117*1.032</f>
        <v>3381.6848445197056</v>
      </c>
    </row>
    <row r="118" spans="1:6" x14ac:dyDescent="0.3">
      <c r="A118" s="199" t="s">
        <v>64</v>
      </c>
      <c r="B118" s="200"/>
      <c r="C118" s="39">
        <v>3670.0227110879632</v>
      </c>
      <c r="D118" s="40">
        <f>C118*1.037</f>
        <v>3805.8135513982174</v>
      </c>
      <c r="E118" s="41">
        <f t="shared" si="24"/>
        <v>3931.4053985943583</v>
      </c>
      <c r="F118" s="41">
        <f t="shared" si="25"/>
        <v>4057.210371349378</v>
      </c>
    </row>
    <row r="119" spans="1:6" x14ac:dyDescent="0.3">
      <c r="A119" s="199" t="s">
        <v>65</v>
      </c>
      <c r="B119" s="200"/>
      <c r="C119" s="39">
        <v>3670.0227110879632</v>
      </c>
      <c r="D119" s="40">
        <f>C119*1.037</f>
        <v>3805.8135513982174</v>
      </c>
      <c r="E119" s="41">
        <f t="shared" si="24"/>
        <v>3931.4053985943583</v>
      </c>
      <c r="F119" s="41">
        <f t="shared" si="25"/>
        <v>4057.210371349378</v>
      </c>
    </row>
    <row r="120" spans="1:6" x14ac:dyDescent="0.3">
      <c r="A120" s="199" t="s">
        <v>66</v>
      </c>
      <c r="B120" s="200"/>
      <c r="C120" s="39">
        <v>3670.0227110879632</v>
      </c>
      <c r="D120" s="40">
        <f>C120*1.037</f>
        <v>3805.8135513982174</v>
      </c>
      <c r="E120" s="41">
        <f t="shared" si="24"/>
        <v>3931.4053985943583</v>
      </c>
      <c r="F120" s="41">
        <f t="shared" si="25"/>
        <v>4057.210371349378</v>
      </c>
    </row>
    <row r="121" spans="1:6" x14ac:dyDescent="0.3">
      <c r="A121" s="199" t="s">
        <v>67</v>
      </c>
      <c r="B121" s="200"/>
      <c r="C121" s="39">
        <v>917.5056777719908</v>
      </c>
      <c r="D121" s="40">
        <f>C121*1.037</f>
        <v>951.45338784955436</v>
      </c>
      <c r="E121" s="41">
        <f t="shared" si="24"/>
        <v>982.85134964858958</v>
      </c>
      <c r="F121" s="41">
        <f t="shared" si="25"/>
        <v>1014.3025928373445</v>
      </c>
    </row>
    <row r="122" spans="1:6" x14ac:dyDescent="0.3">
      <c r="A122" s="5"/>
      <c r="B122" s="5"/>
    </row>
    <row r="123" spans="1:6" x14ac:dyDescent="0.3">
      <c r="A123" s="201" t="s">
        <v>77</v>
      </c>
      <c r="B123" s="201"/>
    </row>
    <row r="124" spans="1:6" ht="57.6" x14ac:dyDescent="0.3">
      <c r="A124" s="194" t="s">
        <v>79</v>
      </c>
      <c r="B124" s="195"/>
      <c r="C124" s="37" t="s">
        <v>108</v>
      </c>
      <c r="D124" s="38" t="s">
        <v>281</v>
      </c>
      <c r="E124" s="38" t="s">
        <v>282</v>
      </c>
      <c r="F124" s="38" t="s">
        <v>283</v>
      </c>
    </row>
    <row r="125" spans="1:6" x14ac:dyDescent="0.3">
      <c r="A125" s="196" t="s">
        <v>69</v>
      </c>
      <c r="B125" s="196"/>
      <c r="C125" s="39">
        <v>47.051573219076445</v>
      </c>
      <c r="D125" s="40">
        <f t="shared" ref="D125:D130" si="26">C125*1.037</f>
        <v>48.792481428182271</v>
      </c>
      <c r="E125" s="41">
        <f t="shared" ref="E125:E130" si="27">D125*1.033</f>
        <v>50.402633315312279</v>
      </c>
      <c r="F125" s="41">
        <f t="shared" ref="F125:F130" si="28">E125*1.032</f>
        <v>52.015517581402271</v>
      </c>
    </row>
    <row r="126" spans="1:6" x14ac:dyDescent="0.3">
      <c r="A126" s="196" t="s">
        <v>70</v>
      </c>
      <c r="B126" s="196"/>
      <c r="C126" s="39">
        <v>195.17689631616904</v>
      </c>
      <c r="D126" s="40">
        <f t="shared" si="26"/>
        <v>202.39844147986727</v>
      </c>
      <c r="E126" s="41">
        <f t="shared" si="27"/>
        <v>209.07759004870289</v>
      </c>
      <c r="F126" s="41">
        <f t="shared" si="28"/>
        <v>215.76807293026138</v>
      </c>
    </row>
    <row r="127" spans="1:6" x14ac:dyDescent="0.3">
      <c r="A127" s="196" t="s">
        <v>71</v>
      </c>
      <c r="B127" s="196"/>
      <c r="C127" s="39">
        <v>195.17689631616904</v>
      </c>
      <c r="D127" s="40">
        <f t="shared" si="26"/>
        <v>202.39844147986727</v>
      </c>
      <c r="E127" s="41">
        <f t="shared" si="27"/>
        <v>209.07759004870289</v>
      </c>
      <c r="F127" s="41">
        <f t="shared" si="28"/>
        <v>215.76807293026138</v>
      </c>
    </row>
    <row r="128" spans="1:6" x14ac:dyDescent="0.3">
      <c r="A128" s="196" t="s">
        <v>72</v>
      </c>
      <c r="B128" s="196"/>
      <c r="C128" s="39">
        <v>115.01495675774242</v>
      </c>
      <c r="D128" s="40">
        <f t="shared" si="26"/>
        <v>119.27051015777889</v>
      </c>
      <c r="E128" s="41">
        <f t="shared" si="27"/>
        <v>123.20643699298559</v>
      </c>
      <c r="F128" s="41">
        <f t="shared" si="28"/>
        <v>127.14904297676112</v>
      </c>
    </row>
    <row r="129" spans="1:6" x14ac:dyDescent="0.3">
      <c r="A129" s="196" t="s">
        <v>73</v>
      </c>
      <c r="B129" s="196"/>
      <c r="C129" s="39">
        <v>115.01495675774242</v>
      </c>
      <c r="D129" s="40">
        <f t="shared" si="26"/>
        <v>119.27051015777889</v>
      </c>
      <c r="E129" s="41">
        <f t="shared" si="27"/>
        <v>123.20643699298559</v>
      </c>
      <c r="F129" s="41">
        <f t="shared" si="28"/>
        <v>127.14904297676112</v>
      </c>
    </row>
    <row r="130" spans="1:6" x14ac:dyDescent="0.3">
      <c r="A130" s="196" t="s">
        <v>74</v>
      </c>
      <c r="B130" s="196"/>
      <c r="C130" s="39">
        <v>115.01495675774242</v>
      </c>
      <c r="D130" s="40">
        <f t="shared" si="26"/>
        <v>119.27051015777889</v>
      </c>
      <c r="E130" s="41">
        <f t="shared" si="27"/>
        <v>123.20643699298559</v>
      </c>
      <c r="F130" s="41">
        <f t="shared" si="28"/>
        <v>127.14904297676112</v>
      </c>
    </row>
    <row r="131" spans="1:6" x14ac:dyDescent="0.3">
      <c r="A131" s="18"/>
      <c r="B131" s="18"/>
    </row>
    <row r="132" spans="1:6" x14ac:dyDescent="0.3">
      <c r="A132" s="193" t="s">
        <v>78</v>
      </c>
      <c r="B132" s="193"/>
    </row>
    <row r="133" spans="1:6" ht="57.6" x14ac:dyDescent="0.3">
      <c r="A133" s="194" t="s">
        <v>79</v>
      </c>
      <c r="B133" s="195"/>
      <c r="C133" s="37" t="s">
        <v>108</v>
      </c>
      <c r="D133" s="38" t="s">
        <v>281</v>
      </c>
      <c r="E133" s="38" t="s">
        <v>282</v>
      </c>
      <c r="F133" s="38" t="s">
        <v>283</v>
      </c>
    </row>
    <row r="134" spans="1:6" x14ac:dyDescent="0.3">
      <c r="A134" s="196" t="s">
        <v>68</v>
      </c>
      <c r="B134" s="196"/>
      <c r="C134" s="45">
        <v>348.53017199315894</v>
      </c>
      <c r="D134" s="40">
        <f>C134*1.037</f>
        <v>361.4257883569058</v>
      </c>
      <c r="E134" s="41">
        <f t="shared" ref="E134:E136" si="29">D134*1.033</f>
        <v>373.35283937268366</v>
      </c>
      <c r="F134" s="41">
        <f t="shared" ref="F134:F136" si="30">E134*1.032</f>
        <v>385.30013023260955</v>
      </c>
    </row>
    <row r="135" spans="1:6" x14ac:dyDescent="0.3">
      <c r="A135" s="196" t="s">
        <v>75</v>
      </c>
      <c r="B135" s="196"/>
      <c r="C135" s="39">
        <v>1549.2166145095912</v>
      </c>
      <c r="D135" s="40">
        <f>C135*1.037</f>
        <v>1606.5376292464459</v>
      </c>
      <c r="E135" s="41">
        <f t="shared" si="29"/>
        <v>1659.5533710115785</v>
      </c>
      <c r="F135" s="41">
        <f t="shared" si="30"/>
        <v>1712.6590788839492</v>
      </c>
    </row>
    <row r="136" spans="1:6" x14ac:dyDescent="0.3">
      <c r="A136" s="196" t="s">
        <v>76</v>
      </c>
      <c r="B136" s="196"/>
      <c r="C136" s="39">
        <v>1549.2166145095912</v>
      </c>
      <c r="D136" s="40">
        <f>C136*1.037</f>
        <v>1606.5376292464459</v>
      </c>
      <c r="E136" s="41">
        <f t="shared" si="29"/>
        <v>1659.5533710115785</v>
      </c>
      <c r="F136" s="41">
        <f t="shared" si="30"/>
        <v>1712.6590788839492</v>
      </c>
    </row>
    <row r="137" spans="1:6" x14ac:dyDescent="0.3">
      <c r="B137" s="25" t="s">
        <v>83</v>
      </c>
    </row>
  </sheetData>
  <mergeCells count="113">
    <mergeCell ref="A6:B6"/>
    <mergeCell ref="A16:B16"/>
    <mergeCell ref="A17:B17"/>
    <mergeCell ref="A7:B7"/>
    <mergeCell ref="A8:B8"/>
    <mergeCell ref="A9:B9"/>
    <mergeCell ref="A10:B10"/>
    <mergeCell ref="A11:B11"/>
    <mergeCell ref="A12:B12"/>
    <mergeCell ref="A13:B13"/>
    <mergeCell ref="A14:B14"/>
    <mergeCell ref="A24:B24"/>
    <mergeCell ref="A25:B25"/>
    <mergeCell ref="A26:B26"/>
    <mergeCell ref="A27:B27"/>
    <mergeCell ref="A28:B28"/>
    <mergeCell ref="A18:B18"/>
    <mergeCell ref="A19:B19"/>
    <mergeCell ref="A20:B20"/>
    <mergeCell ref="A23:B23"/>
    <mergeCell ref="A21:B21"/>
    <mergeCell ref="A35:B35"/>
    <mergeCell ref="A36:B36"/>
    <mergeCell ref="A38:B38"/>
    <mergeCell ref="A39:B39"/>
    <mergeCell ref="A29:B29"/>
    <mergeCell ref="A30:B30"/>
    <mergeCell ref="A31:B31"/>
    <mergeCell ref="A32:B32"/>
    <mergeCell ref="A34:B34"/>
    <mergeCell ref="A33:B33"/>
    <mergeCell ref="A45:B45"/>
    <mergeCell ref="A46:B46"/>
    <mergeCell ref="A47:B47"/>
    <mergeCell ref="A49:B49"/>
    <mergeCell ref="A50:B50"/>
    <mergeCell ref="A48:B48"/>
    <mergeCell ref="A40:B40"/>
    <mergeCell ref="A41:B41"/>
    <mergeCell ref="A42:B42"/>
    <mergeCell ref="A43:B43"/>
    <mergeCell ref="A44:B44"/>
    <mergeCell ref="A68:B68"/>
    <mergeCell ref="A69:B69"/>
    <mergeCell ref="A70:B70"/>
    <mergeCell ref="A71:B71"/>
    <mergeCell ref="A72:B72"/>
    <mergeCell ref="A56:B56"/>
    <mergeCell ref="A66:B66"/>
    <mergeCell ref="A67:B67"/>
    <mergeCell ref="A58:B58"/>
    <mergeCell ref="A59:B59"/>
    <mergeCell ref="A60:B60"/>
    <mergeCell ref="A61:B61"/>
    <mergeCell ref="A62:B62"/>
    <mergeCell ref="A63:B63"/>
    <mergeCell ref="A80:B80"/>
    <mergeCell ref="A82:B82"/>
    <mergeCell ref="A84:B84"/>
    <mergeCell ref="A85:B85"/>
    <mergeCell ref="A79:B79"/>
    <mergeCell ref="A73:B73"/>
    <mergeCell ref="A74:B74"/>
    <mergeCell ref="A75:B75"/>
    <mergeCell ref="A76:B76"/>
    <mergeCell ref="A77:B77"/>
    <mergeCell ref="A117:B117"/>
    <mergeCell ref="A118:B118"/>
    <mergeCell ref="A119:B119"/>
    <mergeCell ref="A120:B120"/>
    <mergeCell ref="A121:B121"/>
    <mergeCell ref="A109:B109"/>
    <mergeCell ref="A111:B111"/>
    <mergeCell ref="A112:B112"/>
    <mergeCell ref="A113:B113"/>
    <mergeCell ref="A115:B115"/>
    <mergeCell ref="A134:B134"/>
    <mergeCell ref="A135:B135"/>
    <mergeCell ref="A136:B136"/>
    <mergeCell ref="A128:B128"/>
    <mergeCell ref="A129:B129"/>
    <mergeCell ref="A130:B130"/>
    <mergeCell ref="A132:B132"/>
    <mergeCell ref="A133:B133"/>
    <mergeCell ref="A123:B123"/>
    <mergeCell ref="A124:B124"/>
    <mergeCell ref="A125:B125"/>
    <mergeCell ref="A126:B126"/>
    <mergeCell ref="A127:B127"/>
    <mergeCell ref="A99:B99"/>
    <mergeCell ref="A103:B104"/>
    <mergeCell ref="A105:B105"/>
    <mergeCell ref="A116:B116"/>
    <mergeCell ref="A52:B52"/>
    <mergeCell ref="A53:B53"/>
    <mergeCell ref="A54:B54"/>
    <mergeCell ref="A55:B55"/>
    <mergeCell ref="A57:B57"/>
    <mergeCell ref="A106:B106"/>
    <mergeCell ref="A107:B107"/>
    <mergeCell ref="A108:B108"/>
    <mergeCell ref="A93:B93"/>
    <mergeCell ref="A94:B94"/>
    <mergeCell ref="A97:B97"/>
    <mergeCell ref="A98:B98"/>
    <mergeCell ref="A95:B95"/>
    <mergeCell ref="A86:B86"/>
    <mergeCell ref="A87:B87"/>
    <mergeCell ref="A89:B89"/>
    <mergeCell ref="A92:B92"/>
    <mergeCell ref="A88:B88"/>
    <mergeCell ref="A91:B91"/>
    <mergeCell ref="A78:B78"/>
  </mergeCells>
  <pageMargins left="0.7" right="0.7" top="0.75" bottom="0.75" header="0.3" footer="0.3"/>
  <pageSetup scale="5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A46C0-CC18-4B05-8D01-60553741F2AF}">
  <sheetPr>
    <pageSetUpPr fitToPage="1"/>
  </sheetPr>
  <dimension ref="A1:F13"/>
  <sheetViews>
    <sheetView workbookViewId="0">
      <selection activeCell="H8" sqref="H8"/>
    </sheetView>
  </sheetViews>
  <sheetFormatPr defaultRowHeight="14.4" x14ac:dyDescent="0.3"/>
  <cols>
    <col min="2" max="2" width="58" customWidth="1"/>
    <col min="3" max="3" width="15" style="1" customWidth="1"/>
    <col min="4" max="4" width="13.109375" customWidth="1"/>
    <col min="5" max="5" width="11.6640625" customWidth="1"/>
    <col min="6" max="6" width="13.33203125" customWidth="1"/>
    <col min="9" max="9" width="8.44140625" customWidth="1"/>
  </cols>
  <sheetData>
    <row r="1" spans="1:6" ht="15.6" x14ac:dyDescent="0.3">
      <c r="A1" s="109"/>
      <c r="B1" s="109" t="s">
        <v>129</v>
      </c>
      <c r="C1" s="110"/>
    </row>
    <row r="2" spans="1:6" ht="16.2" thickBot="1" x14ac:dyDescent="0.35">
      <c r="A2" s="111"/>
      <c r="B2" s="111"/>
      <c r="C2" s="110"/>
    </row>
    <row r="3" spans="1:6" ht="63" thickBot="1" x14ac:dyDescent="0.35">
      <c r="A3" s="112" t="s">
        <v>130</v>
      </c>
      <c r="B3" s="113" t="s">
        <v>131</v>
      </c>
      <c r="C3" s="114" t="s">
        <v>132</v>
      </c>
      <c r="D3" s="114" t="s">
        <v>133</v>
      </c>
      <c r="E3" s="114" t="s">
        <v>134</v>
      </c>
      <c r="F3" s="114" t="s">
        <v>135</v>
      </c>
    </row>
    <row r="4" spans="1:6" ht="15.6" x14ac:dyDescent="0.3">
      <c r="A4" s="115">
        <v>1</v>
      </c>
      <c r="B4" s="116" t="s">
        <v>136</v>
      </c>
      <c r="C4" s="117">
        <v>253.46082761999998</v>
      </c>
      <c r="D4" s="118">
        <v>260</v>
      </c>
      <c r="E4" s="119">
        <f>D4*3.3%+D4</f>
        <v>268.58</v>
      </c>
      <c r="F4" s="120">
        <f>E4*3.2%+E4</f>
        <v>277.17455999999999</v>
      </c>
    </row>
    <row r="5" spans="1:6" ht="25.2" customHeight="1" x14ac:dyDescent="0.3">
      <c r="A5" s="115">
        <v>2</v>
      </c>
      <c r="B5" s="116" t="s">
        <v>137</v>
      </c>
      <c r="C5" s="121">
        <v>334.10745458999997</v>
      </c>
      <c r="D5" s="118">
        <v>350</v>
      </c>
      <c r="E5" s="119">
        <f t="shared" ref="E5:E13" si="0">D5*3.3%+D5</f>
        <v>361.55</v>
      </c>
      <c r="F5" s="120">
        <f t="shared" ref="F5:F13" si="1">E5*3.2%+E5</f>
        <v>373.11959999999999</v>
      </c>
    </row>
    <row r="6" spans="1:6" ht="30" x14ac:dyDescent="0.3">
      <c r="A6" s="115">
        <v>3</v>
      </c>
      <c r="B6" s="116" t="s">
        <v>138</v>
      </c>
      <c r="C6" s="121">
        <v>887.11289666999994</v>
      </c>
      <c r="D6" s="118">
        <f t="shared" ref="D6" si="2">C6*3.7%+C6</f>
        <v>919.9360738467899</v>
      </c>
      <c r="E6" s="119">
        <f t="shared" si="0"/>
        <v>950.293964283734</v>
      </c>
      <c r="F6" s="120">
        <f t="shared" si="1"/>
        <v>980.70337114081349</v>
      </c>
    </row>
    <row r="7" spans="1:6" ht="15.6" x14ac:dyDescent="0.3">
      <c r="A7" s="115">
        <v>4</v>
      </c>
      <c r="B7" s="116" t="s">
        <v>139</v>
      </c>
      <c r="C7" s="121">
        <v>380.19124143000005</v>
      </c>
      <c r="D7" s="118">
        <v>390</v>
      </c>
      <c r="E7" s="119">
        <f t="shared" si="0"/>
        <v>402.87</v>
      </c>
      <c r="F7" s="120">
        <f t="shared" si="1"/>
        <v>415.76184000000001</v>
      </c>
    </row>
    <row r="8" spans="1:6" ht="26.4" customHeight="1" x14ac:dyDescent="0.3">
      <c r="A8" s="115">
        <v>5</v>
      </c>
      <c r="B8" s="116" t="s">
        <v>140</v>
      </c>
      <c r="C8" s="121">
        <v>610.61017563000007</v>
      </c>
      <c r="D8" s="118">
        <v>630</v>
      </c>
      <c r="E8" s="119">
        <f t="shared" si="0"/>
        <v>650.79</v>
      </c>
      <c r="F8" s="120">
        <f t="shared" si="1"/>
        <v>671.61527999999998</v>
      </c>
    </row>
    <row r="9" spans="1:6" ht="15.6" x14ac:dyDescent="0.3">
      <c r="A9" s="115">
        <v>6</v>
      </c>
      <c r="B9" s="116" t="s">
        <v>141</v>
      </c>
      <c r="C9" s="121">
        <v>483.87976182</v>
      </c>
      <c r="D9" s="118">
        <v>500</v>
      </c>
      <c r="E9" s="119">
        <f t="shared" si="0"/>
        <v>516.5</v>
      </c>
      <c r="F9" s="120">
        <f t="shared" si="1"/>
        <v>533.02800000000002</v>
      </c>
    </row>
    <row r="10" spans="1:6" ht="15.6" x14ac:dyDescent="0.3">
      <c r="A10" s="115">
        <v>7</v>
      </c>
      <c r="B10" s="116" t="s">
        <v>142</v>
      </c>
      <c r="C10" s="121">
        <v>633.65206904999991</v>
      </c>
      <c r="D10" s="118">
        <v>660</v>
      </c>
      <c r="E10" s="119">
        <f t="shared" si="0"/>
        <v>681.78</v>
      </c>
      <c r="F10" s="120">
        <f t="shared" si="1"/>
        <v>703.59695999999997</v>
      </c>
    </row>
    <row r="11" spans="1:6" ht="15.6" x14ac:dyDescent="0.3">
      <c r="A11" s="115">
        <v>8</v>
      </c>
      <c r="B11" s="116" t="s">
        <v>143</v>
      </c>
      <c r="C11" s="121">
        <v>633.65206904999991</v>
      </c>
      <c r="D11" s="118">
        <v>660</v>
      </c>
      <c r="E11" s="119">
        <f t="shared" si="0"/>
        <v>681.78</v>
      </c>
      <c r="F11" s="120">
        <f t="shared" si="1"/>
        <v>703.59695999999997</v>
      </c>
    </row>
    <row r="12" spans="1:6" ht="15.6" x14ac:dyDescent="0.3">
      <c r="A12" s="122">
        <v>9</v>
      </c>
      <c r="B12" s="123" t="s">
        <v>144</v>
      </c>
      <c r="C12" s="124">
        <v>702.77774930999999</v>
      </c>
      <c r="D12" s="118">
        <v>730</v>
      </c>
      <c r="E12" s="119">
        <f t="shared" si="0"/>
        <v>754.09</v>
      </c>
      <c r="F12" s="120">
        <f t="shared" si="1"/>
        <v>778.22088000000008</v>
      </c>
    </row>
    <row r="13" spans="1:6" ht="15.6" x14ac:dyDescent="0.3">
      <c r="A13" s="4">
        <v>10</v>
      </c>
      <c r="B13" s="116" t="s">
        <v>145</v>
      </c>
      <c r="C13" s="125">
        <v>750</v>
      </c>
      <c r="D13" s="118">
        <v>780</v>
      </c>
      <c r="E13" s="119">
        <f t="shared" si="0"/>
        <v>805.74</v>
      </c>
      <c r="F13" s="120">
        <f t="shared" si="1"/>
        <v>831.52368000000001</v>
      </c>
    </row>
  </sheetData>
  <pageMargins left="0.7" right="0.7" top="0.75" bottom="0.75" header="0.3" footer="0.3"/>
  <pageSetup scale="75"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DD9F9-9DD4-4C29-BB97-CB3C3FA0A666}">
  <sheetPr>
    <pageSetUpPr fitToPage="1"/>
  </sheetPr>
  <dimension ref="A1:F16"/>
  <sheetViews>
    <sheetView workbookViewId="0">
      <selection activeCell="D14" sqref="D14"/>
    </sheetView>
  </sheetViews>
  <sheetFormatPr defaultRowHeight="14.4" x14ac:dyDescent="0.3"/>
  <cols>
    <col min="2" max="2" width="35.109375" bestFit="1" customWidth="1"/>
    <col min="3" max="3" width="10.44140625" bestFit="1" customWidth="1"/>
    <col min="4" max="4" width="12.5546875" bestFit="1" customWidth="1"/>
    <col min="5" max="5" width="27.21875" bestFit="1" customWidth="1"/>
    <col min="6" max="6" width="12.5546875" bestFit="1" customWidth="1"/>
  </cols>
  <sheetData>
    <row r="1" spans="1:6" ht="18" x14ac:dyDescent="0.35">
      <c r="A1" s="126"/>
      <c r="B1" s="126"/>
      <c r="C1" s="126"/>
      <c r="D1" s="126"/>
      <c r="E1" s="127"/>
    </row>
    <row r="2" spans="1:6" ht="18" x14ac:dyDescent="0.35">
      <c r="A2" s="240" t="s">
        <v>146</v>
      </c>
      <c r="B2" s="240"/>
      <c r="C2" s="240"/>
      <c r="D2" s="240"/>
      <c r="E2" s="240"/>
    </row>
    <row r="3" spans="1:6" ht="18" x14ac:dyDescent="0.35">
      <c r="A3" s="126"/>
      <c r="B3" s="126"/>
      <c r="C3" s="126"/>
      <c r="D3" s="126"/>
      <c r="E3" s="127"/>
    </row>
    <row r="4" spans="1:6" ht="18" x14ac:dyDescent="0.35">
      <c r="A4" s="128" t="s">
        <v>147</v>
      </c>
      <c r="B4" s="126"/>
      <c r="C4" s="126"/>
      <c r="D4" s="126"/>
      <c r="E4" s="127"/>
    </row>
    <row r="5" spans="1:6" ht="17.399999999999999" x14ac:dyDescent="0.3">
      <c r="A5" s="129" t="s">
        <v>148</v>
      </c>
      <c r="B5" s="129" t="s">
        <v>149</v>
      </c>
      <c r="C5" s="129"/>
      <c r="D5" s="129"/>
      <c r="E5" s="130" t="s">
        <v>150</v>
      </c>
      <c r="F5" s="4"/>
    </row>
    <row r="6" spans="1:6" ht="17.399999999999999" x14ac:dyDescent="0.3">
      <c r="A6" s="129"/>
      <c r="B6" s="129"/>
      <c r="C6" s="129"/>
      <c r="D6" s="129"/>
      <c r="E6" s="130"/>
      <c r="F6" s="4"/>
    </row>
    <row r="7" spans="1:6" ht="31.2" customHeight="1" thickBot="1" x14ac:dyDescent="0.35">
      <c r="A7" s="129"/>
      <c r="B7" s="129"/>
      <c r="C7" s="131" t="s">
        <v>132</v>
      </c>
      <c r="D7" s="131" t="s">
        <v>133</v>
      </c>
      <c r="E7" s="131" t="s">
        <v>134</v>
      </c>
      <c r="F7" s="131" t="s">
        <v>135</v>
      </c>
    </row>
    <row r="8" spans="1:6" ht="17.399999999999999" x14ac:dyDescent="0.3">
      <c r="A8" s="132">
        <v>1</v>
      </c>
      <c r="B8" s="133" t="s">
        <v>151</v>
      </c>
      <c r="C8" s="134">
        <v>500</v>
      </c>
      <c r="D8" s="134">
        <v>500</v>
      </c>
      <c r="E8" s="134">
        <v>500</v>
      </c>
      <c r="F8" s="134">
        <v>500</v>
      </c>
    </row>
    <row r="9" spans="1:6" ht="17.399999999999999" x14ac:dyDescent="0.3">
      <c r="A9" s="132">
        <v>2</v>
      </c>
      <c r="B9" s="135" t="s">
        <v>152</v>
      </c>
      <c r="C9" s="134" t="s">
        <v>153</v>
      </c>
      <c r="D9" s="134" t="s">
        <v>153</v>
      </c>
      <c r="E9" s="134" t="s">
        <v>153</v>
      </c>
      <c r="F9" s="134" t="s">
        <v>153</v>
      </c>
    </row>
    <row r="10" spans="1:6" ht="18" x14ac:dyDescent="0.35">
      <c r="A10" s="126"/>
      <c r="B10" s="126"/>
      <c r="C10" s="126"/>
      <c r="D10" s="126"/>
      <c r="E10" s="127"/>
    </row>
    <row r="11" spans="1:6" ht="18" x14ac:dyDescent="0.35">
      <c r="A11" s="128" t="s">
        <v>154</v>
      </c>
      <c r="B11" s="126"/>
      <c r="C11" s="126"/>
      <c r="D11" s="126"/>
      <c r="E11" s="127"/>
    </row>
    <row r="12" spans="1:6" ht="17.399999999999999" x14ac:dyDescent="0.3">
      <c r="A12" s="129" t="s">
        <v>148</v>
      </c>
      <c r="B12" s="129" t="s">
        <v>149</v>
      </c>
      <c r="C12" s="129"/>
      <c r="D12" s="129"/>
      <c r="E12" s="130" t="s">
        <v>150</v>
      </c>
      <c r="F12" s="4"/>
    </row>
    <row r="13" spans="1:6" ht="17.399999999999999" x14ac:dyDescent="0.3">
      <c r="A13" s="129"/>
      <c r="B13" s="129"/>
      <c r="C13" s="129"/>
      <c r="D13" s="129"/>
      <c r="E13" s="130"/>
      <c r="F13" s="4"/>
    </row>
    <row r="14" spans="1:6" ht="94.2" thickBot="1" x14ac:dyDescent="0.35">
      <c r="A14" s="129"/>
      <c r="B14" s="129"/>
      <c r="C14" s="131" t="s">
        <v>132</v>
      </c>
      <c r="D14" s="131" t="s">
        <v>133</v>
      </c>
      <c r="E14" s="131" t="s">
        <v>134</v>
      </c>
      <c r="F14" s="131" t="s">
        <v>135</v>
      </c>
    </row>
    <row r="15" spans="1:6" ht="17.399999999999999" x14ac:dyDescent="0.3">
      <c r="A15" s="132">
        <v>1</v>
      </c>
      <c r="B15" s="133" t="s">
        <v>151</v>
      </c>
      <c r="C15" s="134">
        <v>500</v>
      </c>
      <c r="D15" s="134">
        <v>2500</v>
      </c>
      <c r="E15" s="134">
        <v>2500</v>
      </c>
      <c r="F15" s="134">
        <v>2500</v>
      </c>
    </row>
    <row r="16" spans="1:6" ht="18" x14ac:dyDescent="0.35">
      <c r="A16" s="126"/>
      <c r="B16" s="126"/>
      <c r="C16" s="126"/>
      <c r="D16" s="126"/>
      <c r="E16" s="127"/>
    </row>
  </sheetData>
  <mergeCells count="1">
    <mergeCell ref="A2:E2"/>
  </mergeCells>
  <pageMargins left="0.7" right="0.7" top="0.75" bottom="0.75" header="0.3" footer="0.3"/>
  <pageSetup scale="72"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67A8-A6C6-4C13-B1F3-1F05054A4A26}">
  <sheetPr>
    <pageSetUpPr fitToPage="1"/>
  </sheetPr>
  <dimension ref="A1:F122"/>
  <sheetViews>
    <sheetView topLeftCell="A13" workbookViewId="0">
      <selection activeCell="F25" sqref="F25"/>
    </sheetView>
  </sheetViews>
  <sheetFormatPr defaultColWidth="9.109375" defaultRowHeight="15" x14ac:dyDescent="0.25"/>
  <cols>
    <col min="1" max="1" width="71.6640625" style="111" customWidth="1"/>
    <col min="2" max="2" width="15" style="111" customWidth="1"/>
    <col min="3" max="3" width="13.5546875" style="111" customWidth="1"/>
    <col min="4" max="4" width="14.109375" style="111" customWidth="1"/>
    <col min="5" max="5" width="13.5546875" style="111" customWidth="1"/>
    <col min="6" max="6" width="16.21875" style="111" customWidth="1"/>
    <col min="7" max="16384" width="9.109375" style="111"/>
  </cols>
  <sheetData>
    <row r="1" spans="1:5" ht="15.6" x14ac:dyDescent="0.25">
      <c r="A1" s="136" t="s">
        <v>155</v>
      </c>
    </row>
    <row r="2" spans="1:5" ht="15.6" x14ac:dyDescent="0.25">
      <c r="A2" s="136" t="s">
        <v>156</v>
      </c>
    </row>
    <row r="3" spans="1:5" x14ac:dyDescent="0.25">
      <c r="A3" s="137" t="s">
        <v>157</v>
      </c>
    </row>
    <row r="4" spans="1:5" ht="16.2" thickBot="1" x14ac:dyDescent="0.3">
      <c r="A4" s="138" t="s">
        <v>158</v>
      </c>
    </row>
    <row r="5" spans="1:5" ht="47.4" thickBot="1" x14ac:dyDescent="0.3">
      <c r="A5" s="139" t="s">
        <v>159</v>
      </c>
      <c r="B5" s="114" t="s">
        <v>132</v>
      </c>
      <c r="C5" s="114" t="s">
        <v>133</v>
      </c>
      <c r="D5" s="114" t="s">
        <v>134</v>
      </c>
      <c r="E5" s="114" t="s">
        <v>135</v>
      </c>
    </row>
    <row r="6" spans="1:5" ht="18.75" customHeight="1" thickBot="1" x14ac:dyDescent="0.3">
      <c r="A6" s="140" t="s">
        <v>160</v>
      </c>
      <c r="B6" s="141">
        <v>639.72735254999998</v>
      </c>
      <c r="C6" s="141">
        <f>B6*3.7%+B6</f>
        <v>663.39726459434996</v>
      </c>
      <c r="D6" s="142">
        <f>C6*3.3%+C6</f>
        <v>685.28937432596354</v>
      </c>
      <c r="E6" s="143">
        <f>D6*3.2%+D6</f>
        <v>707.21863430439441</v>
      </c>
    </row>
    <row r="7" spans="1:5" ht="26.25" customHeight="1" thickBot="1" x14ac:dyDescent="0.3">
      <c r="A7" s="140" t="s">
        <v>161</v>
      </c>
      <c r="B7" s="141">
        <v>372.39499999999998</v>
      </c>
      <c r="C7" s="141">
        <f t="shared" ref="C7:C12" si="0">B7*3.7%+B7</f>
        <v>386.17361499999998</v>
      </c>
      <c r="D7" s="142">
        <f t="shared" ref="D7:D12" si="1">C7*3.3%+C7</f>
        <v>398.91734429499996</v>
      </c>
      <c r="E7" s="143">
        <f t="shared" ref="E7:E12" si="2">D7*3.2%+D7</f>
        <v>411.68269931243998</v>
      </c>
    </row>
    <row r="8" spans="1:5" ht="22.5" customHeight="1" thickBot="1" x14ac:dyDescent="0.3">
      <c r="A8" s="140" t="s">
        <v>162</v>
      </c>
      <c r="B8" s="141">
        <v>372.39499999999998</v>
      </c>
      <c r="C8" s="141">
        <f t="shared" si="0"/>
        <v>386.17361499999998</v>
      </c>
      <c r="D8" s="142">
        <f t="shared" si="1"/>
        <v>398.91734429499996</v>
      </c>
      <c r="E8" s="143">
        <f t="shared" si="2"/>
        <v>411.68269931243998</v>
      </c>
    </row>
    <row r="9" spans="1:5" ht="27" customHeight="1" thickBot="1" x14ac:dyDescent="0.3">
      <c r="A9" s="140" t="s">
        <v>163</v>
      </c>
      <c r="B9" s="141">
        <v>372.39499999999998</v>
      </c>
      <c r="C9" s="141">
        <f t="shared" si="0"/>
        <v>386.17361499999998</v>
      </c>
      <c r="D9" s="142">
        <f t="shared" si="1"/>
        <v>398.91734429499996</v>
      </c>
      <c r="E9" s="143">
        <f t="shared" si="2"/>
        <v>411.68269931243998</v>
      </c>
    </row>
    <row r="10" spans="1:5" ht="21.75" customHeight="1" thickBot="1" x14ac:dyDescent="0.3">
      <c r="A10" s="140" t="s">
        <v>164</v>
      </c>
      <c r="B10" s="141">
        <v>316.798</v>
      </c>
      <c r="C10" s="141">
        <f t="shared" si="0"/>
        <v>328.51952599999998</v>
      </c>
      <c r="D10" s="142">
        <f t="shared" si="1"/>
        <v>339.36067035799999</v>
      </c>
      <c r="E10" s="143">
        <f t="shared" si="2"/>
        <v>350.22021180945598</v>
      </c>
    </row>
    <row r="11" spans="1:5" ht="20.25" customHeight="1" thickBot="1" x14ac:dyDescent="0.3">
      <c r="A11" s="140" t="s">
        <v>165</v>
      </c>
      <c r="B11" s="141">
        <v>316.798</v>
      </c>
      <c r="C11" s="141">
        <f t="shared" si="0"/>
        <v>328.51952599999998</v>
      </c>
      <c r="D11" s="142">
        <f t="shared" si="1"/>
        <v>339.36067035799999</v>
      </c>
      <c r="E11" s="143">
        <f t="shared" si="2"/>
        <v>350.22021180945598</v>
      </c>
    </row>
    <row r="12" spans="1:5" ht="22.5" customHeight="1" thickBot="1" x14ac:dyDescent="0.3">
      <c r="A12" s="140" t="s">
        <v>166</v>
      </c>
      <c r="B12" s="141">
        <v>316.798</v>
      </c>
      <c r="C12" s="141">
        <f t="shared" si="0"/>
        <v>328.51952599999998</v>
      </c>
      <c r="D12" s="142">
        <f t="shared" si="1"/>
        <v>339.36067035799999</v>
      </c>
      <c r="E12" s="143">
        <f t="shared" si="2"/>
        <v>350.22021180945598</v>
      </c>
    </row>
    <row r="13" spans="1:5" x14ac:dyDescent="0.25">
      <c r="A13" s="137"/>
    </row>
    <row r="14" spans="1:5" ht="16.2" thickBot="1" x14ac:dyDescent="0.3">
      <c r="A14" s="138" t="s">
        <v>167</v>
      </c>
    </row>
    <row r="15" spans="1:5" ht="50.4" customHeight="1" thickBot="1" x14ac:dyDescent="0.3">
      <c r="A15" s="144" t="s">
        <v>159</v>
      </c>
      <c r="B15" s="114" t="s">
        <v>132</v>
      </c>
      <c r="C15" s="114" t="s">
        <v>133</v>
      </c>
      <c r="D15" s="114" t="s">
        <v>134</v>
      </c>
      <c r="E15" s="114" t="s">
        <v>135</v>
      </c>
    </row>
    <row r="16" spans="1:5" ht="27" customHeight="1" thickBot="1" x14ac:dyDescent="0.3">
      <c r="A16" s="140" t="s">
        <v>160</v>
      </c>
      <c r="B16" s="141">
        <v>637.29723914999988</v>
      </c>
      <c r="C16" s="141">
        <f>B16*3.7%+B16</f>
        <v>660.87723699854985</v>
      </c>
      <c r="D16" s="142">
        <f t="shared" ref="D16:D24" si="3">C16*3.3%+C16</f>
        <v>682.68618581950204</v>
      </c>
      <c r="E16" s="143">
        <f t="shared" ref="E16:E24" si="4">D16*3.2%+D16</f>
        <v>704.53214376572612</v>
      </c>
    </row>
    <row r="17" spans="1:5" ht="28.5" customHeight="1" thickBot="1" x14ac:dyDescent="0.3">
      <c r="A17" s="140" t="s">
        <v>161</v>
      </c>
      <c r="B17" s="141">
        <v>373.10856546599996</v>
      </c>
      <c r="C17" s="141">
        <f t="shared" ref="C17:C24" si="5">B17*3.7%+B17</f>
        <v>386.91358238824193</v>
      </c>
      <c r="D17" s="142">
        <f t="shared" si="3"/>
        <v>399.68173060705391</v>
      </c>
      <c r="E17" s="143">
        <f t="shared" si="4"/>
        <v>412.47154598647961</v>
      </c>
    </row>
    <row r="18" spans="1:5" ht="23.25" customHeight="1" thickBot="1" x14ac:dyDescent="0.3">
      <c r="A18" s="140" t="s">
        <v>162</v>
      </c>
      <c r="B18" s="141">
        <v>373.10856546599996</v>
      </c>
      <c r="C18" s="141">
        <f t="shared" si="5"/>
        <v>386.91358238824193</v>
      </c>
      <c r="D18" s="142">
        <f t="shared" si="3"/>
        <v>399.68173060705391</v>
      </c>
      <c r="E18" s="143">
        <f t="shared" si="4"/>
        <v>412.47154598647961</v>
      </c>
    </row>
    <row r="19" spans="1:5" ht="25.5" customHeight="1" thickBot="1" x14ac:dyDescent="0.3">
      <c r="A19" s="140" t="s">
        <v>163</v>
      </c>
      <c r="B19" s="141">
        <v>373.10856546599996</v>
      </c>
      <c r="C19" s="141">
        <f t="shared" si="5"/>
        <v>386.91358238824193</v>
      </c>
      <c r="D19" s="142">
        <f t="shared" si="3"/>
        <v>399.68173060705391</v>
      </c>
      <c r="E19" s="143">
        <f t="shared" si="4"/>
        <v>412.47154598647961</v>
      </c>
    </row>
    <row r="20" spans="1:5" ht="25.5" customHeight="1" thickBot="1" x14ac:dyDescent="0.3">
      <c r="A20" s="140" t="s">
        <v>164</v>
      </c>
      <c r="B20" s="141">
        <v>318.64861957499994</v>
      </c>
      <c r="C20" s="141">
        <f t="shared" si="5"/>
        <v>330.43861849927492</v>
      </c>
      <c r="D20" s="142">
        <f t="shared" si="3"/>
        <v>341.34309290975102</v>
      </c>
      <c r="E20" s="143">
        <f t="shared" si="4"/>
        <v>352.26607188286306</v>
      </c>
    </row>
    <row r="21" spans="1:5" ht="21.75" customHeight="1" thickBot="1" x14ac:dyDescent="0.3">
      <c r="A21" s="140" t="s">
        <v>165</v>
      </c>
      <c r="B21" s="141">
        <v>318.64861957499994</v>
      </c>
      <c r="C21" s="141">
        <f t="shared" si="5"/>
        <v>330.43861849927492</v>
      </c>
      <c r="D21" s="142">
        <f t="shared" si="3"/>
        <v>341.34309290975102</v>
      </c>
      <c r="E21" s="143">
        <f t="shared" si="4"/>
        <v>352.26607188286306</v>
      </c>
    </row>
    <row r="22" spans="1:5" ht="15.6" thickBot="1" x14ac:dyDescent="0.3">
      <c r="A22" s="140" t="s">
        <v>166</v>
      </c>
      <c r="B22" s="141">
        <v>318.64861957499994</v>
      </c>
      <c r="C22" s="141">
        <f t="shared" si="5"/>
        <v>330.43861849927492</v>
      </c>
      <c r="D22" s="142">
        <f t="shared" si="3"/>
        <v>341.34309290975102</v>
      </c>
      <c r="E22" s="143">
        <f t="shared" si="4"/>
        <v>352.26607188286306</v>
      </c>
    </row>
    <row r="23" spans="1:5" ht="15.6" thickBot="1" x14ac:dyDescent="0.3">
      <c r="A23" s="140" t="s">
        <v>168</v>
      </c>
      <c r="B23" s="141">
        <v>242.17295087700001</v>
      </c>
      <c r="C23" s="141">
        <f t="shared" si="5"/>
        <v>251.13335005944901</v>
      </c>
      <c r="D23" s="142">
        <f t="shared" si="3"/>
        <v>259.42075061141082</v>
      </c>
      <c r="E23" s="143">
        <f t="shared" si="4"/>
        <v>267.722214630976</v>
      </c>
    </row>
    <row r="24" spans="1:5" ht="15.6" thickBot="1" x14ac:dyDescent="0.3">
      <c r="A24" s="140" t="s">
        <v>169</v>
      </c>
      <c r="B24" s="141">
        <v>178.44322696200001</v>
      </c>
      <c r="C24" s="141">
        <f t="shared" si="5"/>
        <v>185.04562635959402</v>
      </c>
      <c r="D24" s="142">
        <f t="shared" si="3"/>
        <v>191.15213202946063</v>
      </c>
      <c r="E24" s="143">
        <f t="shared" si="4"/>
        <v>197.26900025440338</v>
      </c>
    </row>
    <row r="25" spans="1:5" x14ac:dyDescent="0.25">
      <c r="A25" s="137"/>
    </row>
    <row r="26" spans="1:5" x14ac:dyDescent="0.25">
      <c r="A26" s="137"/>
    </row>
    <row r="27" spans="1:5" ht="15.6" x14ac:dyDescent="0.25">
      <c r="A27" s="138" t="s">
        <v>170</v>
      </c>
    </row>
    <row r="28" spans="1:5" ht="15.6" thickBot="1" x14ac:dyDescent="0.3">
      <c r="A28" s="137"/>
    </row>
    <row r="29" spans="1:5" ht="56.25" customHeight="1" thickBot="1" x14ac:dyDescent="0.3">
      <c r="A29" s="144" t="s">
        <v>171</v>
      </c>
      <c r="B29" s="145">
        <v>3937.8595854780001</v>
      </c>
      <c r="C29" s="146">
        <f>B29*3.7%+B29</f>
        <v>4083.5603901406862</v>
      </c>
      <c r="D29" s="146">
        <f t="shared" ref="D29" si="6">C29*3.3%+C29</f>
        <v>4218.3178830153292</v>
      </c>
      <c r="E29" s="143">
        <f t="shared" ref="E29" si="7">D29*3.2%+D29</f>
        <v>4353.3040552718194</v>
      </c>
    </row>
    <row r="30" spans="1:5" x14ac:dyDescent="0.25">
      <c r="A30" s="137"/>
    </row>
    <row r="31" spans="1:5" ht="16.2" thickBot="1" x14ac:dyDescent="0.3">
      <c r="A31" s="138" t="s">
        <v>172</v>
      </c>
    </row>
    <row r="32" spans="1:5" ht="47.4" thickBot="1" x14ac:dyDescent="0.3">
      <c r="A32" s="144" t="s">
        <v>159</v>
      </c>
      <c r="B32" s="114" t="s">
        <v>132</v>
      </c>
      <c r="C32" s="114" t="s">
        <v>133</v>
      </c>
      <c r="D32" s="114" t="s">
        <v>134</v>
      </c>
      <c r="E32" s="114" t="s">
        <v>135</v>
      </c>
    </row>
    <row r="33" spans="1:5" ht="15.6" thickBot="1" x14ac:dyDescent="0.3">
      <c r="A33" s="140" t="s">
        <v>173</v>
      </c>
      <c r="B33" s="147" t="s">
        <v>174</v>
      </c>
      <c r="C33" s="147" t="s">
        <v>175</v>
      </c>
      <c r="D33" s="147" t="s">
        <v>176</v>
      </c>
      <c r="E33" s="147" t="s">
        <v>177</v>
      </c>
    </row>
    <row r="34" spans="1:5" ht="30.6" thickBot="1" x14ac:dyDescent="0.3">
      <c r="A34" s="140" t="s">
        <v>178</v>
      </c>
      <c r="B34" s="148" t="s">
        <v>179</v>
      </c>
      <c r="C34" s="148" t="s">
        <v>180</v>
      </c>
      <c r="D34" s="148" t="s">
        <v>181</v>
      </c>
      <c r="E34" s="148" t="s">
        <v>182</v>
      </c>
    </row>
    <row r="35" spans="1:5" x14ac:dyDescent="0.25">
      <c r="A35" s="149"/>
    </row>
    <row r="36" spans="1:5" ht="16.2" thickBot="1" x14ac:dyDescent="0.3">
      <c r="A36" s="138" t="s">
        <v>183</v>
      </c>
    </row>
    <row r="37" spans="1:5" ht="47.4" thickBot="1" x14ac:dyDescent="0.3">
      <c r="A37" s="144" t="s">
        <v>159</v>
      </c>
      <c r="B37" s="114" t="s">
        <v>132</v>
      </c>
      <c r="C37" s="114" t="s">
        <v>133</v>
      </c>
      <c r="D37" s="114" t="s">
        <v>134</v>
      </c>
      <c r="E37" s="114" t="s">
        <v>135</v>
      </c>
    </row>
    <row r="38" spans="1:5" ht="45.6" thickBot="1" x14ac:dyDescent="0.3">
      <c r="A38" s="140"/>
      <c r="B38" s="147" t="s">
        <v>184</v>
      </c>
      <c r="C38" s="147"/>
      <c r="D38" s="148"/>
      <c r="E38" s="150"/>
    </row>
    <row r="39" spans="1:5" x14ac:dyDescent="0.25">
      <c r="A39" s="137"/>
    </row>
    <row r="40" spans="1:5" ht="16.2" thickBot="1" x14ac:dyDescent="0.3">
      <c r="A40" s="138" t="s">
        <v>185</v>
      </c>
    </row>
    <row r="41" spans="1:5" ht="47.4" thickBot="1" x14ac:dyDescent="0.3">
      <c r="A41" s="144" t="s">
        <v>159</v>
      </c>
      <c r="B41" s="114" t="s">
        <v>132</v>
      </c>
      <c r="C41" s="114" t="s">
        <v>133</v>
      </c>
      <c r="D41" s="114" t="s">
        <v>134</v>
      </c>
      <c r="E41" s="114" t="s">
        <v>135</v>
      </c>
    </row>
    <row r="42" spans="1:5" ht="62.25" customHeight="1" thickBot="1" x14ac:dyDescent="0.3">
      <c r="A42" s="243" t="s">
        <v>186</v>
      </c>
      <c r="B42" s="151" t="s">
        <v>187</v>
      </c>
      <c r="C42" s="152" t="s">
        <v>187</v>
      </c>
      <c r="D42" s="153" t="s">
        <v>187</v>
      </c>
      <c r="E42" s="153" t="s">
        <v>187</v>
      </c>
    </row>
    <row r="43" spans="1:5" ht="35.25" customHeight="1" thickBot="1" x14ac:dyDescent="0.3">
      <c r="A43" s="244"/>
      <c r="B43" s="147" t="s">
        <v>188</v>
      </c>
      <c r="C43" s="147" t="s">
        <v>189</v>
      </c>
      <c r="D43" s="148" t="s">
        <v>188</v>
      </c>
      <c r="E43" s="147" t="s">
        <v>189</v>
      </c>
    </row>
    <row r="44" spans="1:5" s="156" customFormat="1" ht="45.6" thickBot="1" x14ac:dyDescent="0.3">
      <c r="A44" s="140" t="s">
        <v>190</v>
      </c>
      <c r="B44" s="147" t="s">
        <v>188</v>
      </c>
      <c r="C44" s="154" t="s">
        <v>188</v>
      </c>
      <c r="D44" s="155" t="s">
        <v>188</v>
      </c>
      <c r="E44" s="154" t="s">
        <v>188</v>
      </c>
    </row>
    <row r="45" spans="1:5" ht="135.6" thickBot="1" x14ac:dyDescent="0.3">
      <c r="A45" s="140" t="s">
        <v>191</v>
      </c>
      <c r="B45" s="147" t="s">
        <v>192</v>
      </c>
      <c r="C45" s="154" t="s">
        <v>192</v>
      </c>
      <c r="D45" s="155" t="s">
        <v>192</v>
      </c>
      <c r="E45" s="147" t="s">
        <v>192</v>
      </c>
    </row>
    <row r="46" spans="1:5" x14ac:dyDescent="0.25">
      <c r="A46" s="137"/>
    </row>
    <row r="47" spans="1:5" ht="15.6" x14ac:dyDescent="0.25">
      <c r="A47" s="138" t="s">
        <v>193</v>
      </c>
    </row>
    <row r="48" spans="1:5" ht="15.6" x14ac:dyDescent="0.25">
      <c r="A48" s="138"/>
    </row>
    <row r="49" spans="1:6" ht="15.6" x14ac:dyDescent="0.25">
      <c r="A49" s="138" t="s">
        <v>194</v>
      </c>
    </row>
    <row r="50" spans="1:6" ht="15.6" thickBot="1" x14ac:dyDescent="0.3">
      <c r="A50" s="137"/>
    </row>
    <row r="51" spans="1:6" ht="47.4" thickBot="1" x14ac:dyDescent="0.3">
      <c r="A51" s="157"/>
      <c r="B51" s="114" t="s">
        <v>132</v>
      </c>
      <c r="C51" s="114" t="s">
        <v>133</v>
      </c>
      <c r="D51" s="114" t="s">
        <v>134</v>
      </c>
      <c r="E51" s="114" t="s">
        <v>135</v>
      </c>
    </row>
    <row r="52" spans="1:6" ht="18" thickBot="1" x14ac:dyDescent="0.3">
      <c r="A52" s="140" t="s">
        <v>195</v>
      </c>
      <c r="B52" s="158">
        <v>2.7899728499999998</v>
      </c>
      <c r="C52" s="158">
        <f>B52*3.7%+B52</f>
        <v>2.8932018454499997</v>
      </c>
      <c r="D52" s="142">
        <f t="shared" ref="D52:D61" si="8">C52*3.3%+C52</f>
        <v>2.9886775063498496</v>
      </c>
      <c r="E52" s="143">
        <f t="shared" ref="E52:E61" si="9">D52*3.2%+D52</f>
        <v>3.0843151865530447</v>
      </c>
    </row>
    <row r="53" spans="1:6" ht="18" thickBot="1" x14ac:dyDescent="0.3">
      <c r="A53" s="140" t="s">
        <v>196</v>
      </c>
      <c r="B53" s="158">
        <v>2.6037339564599997</v>
      </c>
      <c r="C53" s="158">
        <f t="shared" ref="C53:C61" si="10">B53*3.7%+B53</f>
        <v>2.7000721128490199</v>
      </c>
      <c r="D53" s="142">
        <f t="shared" si="8"/>
        <v>2.7891744925730375</v>
      </c>
      <c r="E53" s="143">
        <f t="shared" si="9"/>
        <v>2.8784280763353749</v>
      </c>
    </row>
    <row r="54" spans="1:6" ht="18" thickBot="1" x14ac:dyDescent="0.3">
      <c r="A54" s="140" t="s">
        <v>197</v>
      </c>
      <c r="B54" s="158">
        <v>2.4770035426499999</v>
      </c>
      <c r="C54" s="158">
        <f t="shared" si="10"/>
        <v>2.56865267372805</v>
      </c>
      <c r="D54" s="142">
        <f t="shared" si="8"/>
        <v>2.6534182119610756</v>
      </c>
      <c r="E54" s="143">
        <f t="shared" si="9"/>
        <v>2.7383275947438301</v>
      </c>
    </row>
    <row r="55" spans="1:6" ht="18" thickBot="1" x14ac:dyDescent="0.3">
      <c r="A55" s="140" t="s">
        <v>198</v>
      </c>
      <c r="B55" s="158">
        <v>2.3041893419999995</v>
      </c>
      <c r="C55" s="158">
        <f t="shared" si="10"/>
        <v>2.3894443476539995</v>
      </c>
      <c r="D55" s="142">
        <f t="shared" si="8"/>
        <v>2.4682960111265815</v>
      </c>
      <c r="E55" s="143">
        <f t="shared" si="9"/>
        <v>2.5472814834826321</v>
      </c>
    </row>
    <row r="56" spans="1:6" ht="18" thickBot="1" x14ac:dyDescent="0.3">
      <c r="A56" s="140" t="s">
        <v>199</v>
      </c>
      <c r="B56" s="158">
        <v>2.2235427150299998</v>
      </c>
      <c r="C56" s="158">
        <f t="shared" si="10"/>
        <v>2.30581379548611</v>
      </c>
      <c r="D56" s="142">
        <f t="shared" si="8"/>
        <v>2.3819056507371514</v>
      </c>
      <c r="E56" s="143">
        <f t="shared" si="9"/>
        <v>2.4581266315607402</v>
      </c>
    </row>
    <row r="57" spans="1:6" ht="18" thickBot="1" x14ac:dyDescent="0.3">
      <c r="A57" s="140" t="s">
        <v>200</v>
      </c>
      <c r="B57" s="158">
        <v>2.09681230122</v>
      </c>
      <c r="C57" s="158">
        <f t="shared" si="10"/>
        <v>2.17439435636514</v>
      </c>
      <c r="D57" s="142">
        <f t="shared" si="8"/>
        <v>2.2461493701251896</v>
      </c>
      <c r="E57" s="143">
        <f t="shared" si="9"/>
        <v>2.3180261499691954</v>
      </c>
    </row>
    <row r="58" spans="1:6" ht="18" thickBot="1" x14ac:dyDescent="0.3">
      <c r="A58" s="140" t="s">
        <v>201</v>
      </c>
      <c r="B58" s="158">
        <v>1.8433514736000001</v>
      </c>
      <c r="C58" s="158">
        <f t="shared" si="10"/>
        <v>1.9115554781232</v>
      </c>
      <c r="D58" s="142">
        <f t="shared" si="8"/>
        <v>1.9746368089012656</v>
      </c>
      <c r="E58" s="143">
        <f t="shared" si="9"/>
        <v>2.0378251867861059</v>
      </c>
    </row>
    <row r="59" spans="1:6" ht="18" thickBot="1" x14ac:dyDescent="0.3">
      <c r="A59" s="140" t="s">
        <v>202</v>
      </c>
      <c r="B59" s="158">
        <v>1.58989064598</v>
      </c>
      <c r="C59" s="158">
        <f t="shared" si="10"/>
        <v>1.6487165998812601</v>
      </c>
      <c r="D59" s="142">
        <f t="shared" si="8"/>
        <v>1.7031242476773416</v>
      </c>
      <c r="E59" s="143">
        <f t="shared" si="9"/>
        <v>1.7576242236030166</v>
      </c>
    </row>
    <row r="60" spans="1:6" ht="18" thickBot="1" x14ac:dyDescent="0.3">
      <c r="A60" s="140" t="s">
        <v>203</v>
      </c>
      <c r="B60" s="158">
        <v>1.3364298183599999</v>
      </c>
      <c r="C60" s="158">
        <f t="shared" si="10"/>
        <v>1.3858777216393199</v>
      </c>
      <c r="D60" s="142">
        <f t="shared" si="8"/>
        <v>1.4316116864534174</v>
      </c>
      <c r="E60" s="143">
        <f t="shared" si="9"/>
        <v>1.4774232604199267</v>
      </c>
    </row>
    <row r="61" spans="1:6" ht="30.6" thickBot="1" x14ac:dyDescent="0.3">
      <c r="A61" s="140" t="s">
        <v>204</v>
      </c>
      <c r="B61" s="158">
        <v>481.57557247799997</v>
      </c>
      <c r="C61" s="158">
        <f t="shared" si="10"/>
        <v>499.39386865968595</v>
      </c>
      <c r="D61" s="142">
        <f t="shared" si="8"/>
        <v>515.87386632545554</v>
      </c>
      <c r="E61" s="143">
        <f t="shared" si="9"/>
        <v>532.38183004787015</v>
      </c>
    </row>
    <row r="62" spans="1:6" x14ac:dyDescent="0.25">
      <c r="A62" s="137"/>
    </row>
    <row r="63" spans="1:6" ht="16.2" thickBot="1" x14ac:dyDescent="0.3">
      <c r="A63" s="138" t="s">
        <v>205</v>
      </c>
    </row>
    <row r="64" spans="1:6" ht="47.4" thickBot="1" x14ac:dyDescent="0.3">
      <c r="A64" s="157"/>
      <c r="B64" s="114" t="s">
        <v>132</v>
      </c>
      <c r="C64" s="114" t="s">
        <v>133</v>
      </c>
      <c r="D64" s="114" t="s">
        <v>134</v>
      </c>
      <c r="E64" s="114" t="s">
        <v>135</v>
      </c>
      <c r="F64" s="159"/>
    </row>
    <row r="65" spans="1:5" ht="15.6" thickBot="1" x14ac:dyDescent="0.3">
      <c r="A65" s="140" t="s">
        <v>206</v>
      </c>
      <c r="B65" s="141">
        <v>304.06</v>
      </c>
      <c r="C65" s="160">
        <f>B65*3.7%+B65</f>
        <v>315.31022000000002</v>
      </c>
      <c r="D65" s="142">
        <f t="shared" ref="D65:D74" si="11">C65*3.3%+C65</f>
        <v>325.71545725999999</v>
      </c>
      <c r="E65" s="143">
        <f t="shared" ref="E65:E74" si="12">D65*3.2%+D65</f>
        <v>336.13835189231997</v>
      </c>
    </row>
    <row r="66" spans="1:5" ht="15.6" thickBot="1" x14ac:dyDescent="0.3">
      <c r="A66" s="245" t="s">
        <v>207</v>
      </c>
      <c r="B66" s="241">
        <v>296.07</v>
      </c>
      <c r="C66" s="160">
        <f>B66*3.7%+B66</f>
        <v>307.02458999999999</v>
      </c>
      <c r="D66" s="142">
        <f t="shared" si="11"/>
        <v>317.15640146999999</v>
      </c>
      <c r="E66" s="143">
        <f t="shared" si="12"/>
        <v>327.30540631703997</v>
      </c>
    </row>
    <row r="67" spans="1:5" ht="3" hidden="1" customHeight="1" x14ac:dyDescent="0.25">
      <c r="A67" s="244"/>
      <c r="B67" s="242"/>
      <c r="C67" s="160">
        <f t="shared" ref="C67" si="13">B67*4.3%+B67</f>
        <v>0</v>
      </c>
      <c r="D67" s="142">
        <f t="shared" si="11"/>
        <v>0</v>
      </c>
      <c r="E67" s="143">
        <f t="shared" si="12"/>
        <v>0</v>
      </c>
    </row>
    <row r="68" spans="1:5" ht="15.6" thickBot="1" x14ac:dyDescent="0.3">
      <c r="A68" s="245" t="s">
        <v>208</v>
      </c>
      <c r="B68" s="241">
        <v>304</v>
      </c>
      <c r="C68" s="241">
        <f>B68*3.7%+B68</f>
        <v>315.24799999999999</v>
      </c>
      <c r="D68" s="142">
        <f t="shared" si="11"/>
        <v>325.651184</v>
      </c>
      <c r="E68" s="143">
        <f t="shared" si="12"/>
        <v>336.07202188799999</v>
      </c>
    </row>
    <row r="69" spans="1:5" ht="15.6" thickBot="1" x14ac:dyDescent="0.3">
      <c r="A69" s="244"/>
      <c r="B69" s="242"/>
      <c r="C69" s="242"/>
      <c r="D69" s="142">
        <f t="shared" si="11"/>
        <v>0</v>
      </c>
      <c r="E69" s="143">
        <f t="shared" si="12"/>
        <v>0</v>
      </c>
    </row>
    <row r="70" spans="1:5" ht="15.6" thickBot="1" x14ac:dyDescent="0.3">
      <c r="A70" s="245" t="s">
        <v>209</v>
      </c>
      <c r="B70" s="241">
        <v>311</v>
      </c>
      <c r="C70" s="241">
        <f>B70*3.7%+B70</f>
        <v>322.50700000000001</v>
      </c>
      <c r="D70" s="142">
        <f t="shared" si="11"/>
        <v>333.14973100000003</v>
      </c>
      <c r="E70" s="143">
        <f t="shared" si="12"/>
        <v>343.81052239200005</v>
      </c>
    </row>
    <row r="71" spans="1:5" ht="16.2" customHeight="1" thickBot="1" x14ac:dyDescent="0.3">
      <c r="A71" s="244"/>
      <c r="B71" s="242"/>
      <c r="C71" s="242"/>
      <c r="D71" s="142">
        <f t="shared" si="11"/>
        <v>0</v>
      </c>
      <c r="E71" s="143">
        <f t="shared" si="12"/>
        <v>0</v>
      </c>
    </row>
    <row r="72" spans="1:5" ht="15.6" thickBot="1" x14ac:dyDescent="0.3">
      <c r="A72" s="245" t="s">
        <v>210</v>
      </c>
      <c r="B72" s="241">
        <v>324</v>
      </c>
      <c r="C72" s="241">
        <f>B72*3.7%+B72</f>
        <v>335.988</v>
      </c>
      <c r="D72" s="142">
        <f t="shared" si="11"/>
        <v>347.075604</v>
      </c>
      <c r="E72" s="143">
        <f t="shared" si="12"/>
        <v>358.18202332800001</v>
      </c>
    </row>
    <row r="73" spans="1:5" ht="16.2" customHeight="1" thickBot="1" x14ac:dyDescent="0.3">
      <c r="A73" s="244"/>
      <c r="B73" s="242"/>
      <c r="C73" s="242"/>
      <c r="D73" s="142">
        <f t="shared" si="11"/>
        <v>0</v>
      </c>
      <c r="E73" s="143">
        <f t="shared" si="12"/>
        <v>0</v>
      </c>
    </row>
    <row r="74" spans="1:5" ht="15.6" thickBot="1" x14ac:dyDescent="0.3">
      <c r="A74" s="140" t="s">
        <v>211</v>
      </c>
      <c r="B74" s="141">
        <v>2224.04</v>
      </c>
      <c r="C74" s="160">
        <f>B74*3.7%+B74</f>
        <v>2306.3294799999999</v>
      </c>
      <c r="D74" s="142">
        <f t="shared" si="11"/>
        <v>2382.4383528399999</v>
      </c>
      <c r="E74" s="143">
        <f t="shared" si="12"/>
        <v>2458.6763801308798</v>
      </c>
    </row>
    <row r="75" spans="1:5" ht="60.6" thickBot="1" x14ac:dyDescent="0.3">
      <c r="A75" s="140" t="s">
        <v>212</v>
      </c>
      <c r="B75" s="154" t="s">
        <v>213</v>
      </c>
      <c r="C75" s="161" t="s">
        <v>214</v>
      </c>
      <c r="D75" s="161" t="s">
        <v>215</v>
      </c>
      <c r="E75" s="161" t="s">
        <v>215</v>
      </c>
    </row>
    <row r="76" spans="1:5" x14ac:dyDescent="0.25">
      <c r="A76" s="137"/>
    </row>
    <row r="77" spans="1:5" ht="16.2" thickBot="1" x14ac:dyDescent="0.3">
      <c r="A77" s="138" t="s">
        <v>216</v>
      </c>
    </row>
    <row r="78" spans="1:5" ht="47.4" thickBot="1" x14ac:dyDescent="0.3">
      <c r="A78" s="157"/>
      <c r="B78" s="114" t="s">
        <v>132</v>
      </c>
      <c r="C78" s="114" t="s">
        <v>133</v>
      </c>
      <c r="D78" s="114" t="s">
        <v>134</v>
      </c>
      <c r="E78" s="114" t="s">
        <v>135</v>
      </c>
    </row>
    <row r="79" spans="1:5" ht="18" thickBot="1" x14ac:dyDescent="0.3">
      <c r="A79" s="140" t="s">
        <v>217</v>
      </c>
      <c r="B79" s="141">
        <v>589.87247155199987</v>
      </c>
      <c r="C79" s="160">
        <f>B79*3.7%+B79</f>
        <v>611.69775299942387</v>
      </c>
      <c r="D79" s="142">
        <f t="shared" ref="D79:D85" si="14">C79*3.3%+C79</f>
        <v>631.88377884840486</v>
      </c>
      <c r="E79" s="143">
        <f t="shared" ref="E79:E85" si="15">D79*3.2%+D79</f>
        <v>652.10405977155381</v>
      </c>
    </row>
    <row r="80" spans="1:5" ht="18" thickBot="1" x14ac:dyDescent="0.3">
      <c r="A80" s="140" t="s">
        <v>218</v>
      </c>
      <c r="B80" s="141">
        <v>716.60288536200005</v>
      </c>
      <c r="C80" s="160">
        <f t="shared" ref="C80:C85" si="16">B80*3.7%+B80</f>
        <v>743.11719212039407</v>
      </c>
      <c r="D80" s="142">
        <f t="shared" si="14"/>
        <v>767.64005946036707</v>
      </c>
      <c r="E80" s="143">
        <f t="shared" si="15"/>
        <v>792.20454136309877</v>
      </c>
    </row>
    <row r="81" spans="1:6" ht="18" thickBot="1" x14ac:dyDescent="0.3">
      <c r="A81" s="140" t="s">
        <v>219</v>
      </c>
      <c r="B81" s="141">
        <v>843.33329917200001</v>
      </c>
      <c r="C81" s="160">
        <f t="shared" si="16"/>
        <v>874.53663124136403</v>
      </c>
      <c r="D81" s="142">
        <f t="shared" si="14"/>
        <v>903.39634007232905</v>
      </c>
      <c r="E81" s="143">
        <f t="shared" si="15"/>
        <v>932.30502295464362</v>
      </c>
    </row>
    <row r="82" spans="1:6" ht="18" thickBot="1" x14ac:dyDescent="0.3">
      <c r="A82" s="140" t="s">
        <v>220</v>
      </c>
      <c r="B82" s="141">
        <v>970.06371298199997</v>
      </c>
      <c r="C82" s="160">
        <f t="shared" si="16"/>
        <v>1005.956070362334</v>
      </c>
      <c r="D82" s="142">
        <f t="shared" si="14"/>
        <v>1039.1526206842909</v>
      </c>
      <c r="E82" s="143">
        <f t="shared" si="15"/>
        <v>1072.4055045461882</v>
      </c>
    </row>
    <row r="83" spans="1:6" ht="18" thickBot="1" x14ac:dyDescent="0.3">
      <c r="A83" s="140" t="s">
        <v>221</v>
      </c>
      <c r="B83" s="141">
        <v>1096.794126792</v>
      </c>
      <c r="C83" s="160">
        <f t="shared" si="16"/>
        <v>1137.3755094833041</v>
      </c>
      <c r="D83" s="142">
        <f t="shared" si="14"/>
        <v>1174.9089012962531</v>
      </c>
      <c r="E83" s="143">
        <f t="shared" si="15"/>
        <v>1212.5059861377333</v>
      </c>
    </row>
    <row r="84" spans="1:6" ht="18" thickBot="1" x14ac:dyDescent="0.3">
      <c r="A84" s="140" t="s">
        <v>222</v>
      </c>
      <c r="B84" s="141">
        <v>1223.5245406020001</v>
      </c>
      <c r="C84" s="160">
        <f t="shared" si="16"/>
        <v>1268.7949486042742</v>
      </c>
      <c r="D84" s="142">
        <f t="shared" si="14"/>
        <v>1310.6651819082151</v>
      </c>
      <c r="E84" s="143">
        <f t="shared" si="15"/>
        <v>1352.6064677292779</v>
      </c>
    </row>
    <row r="85" spans="1:6" ht="18" thickBot="1" x14ac:dyDescent="0.3">
      <c r="A85" s="140" t="s">
        <v>223</v>
      </c>
      <c r="B85" s="141">
        <v>1350.2549544120002</v>
      </c>
      <c r="C85" s="160">
        <f t="shared" si="16"/>
        <v>1400.2143877252443</v>
      </c>
      <c r="D85" s="142">
        <f t="shared" si="14"/>
        <v>1446.4214625201773</v>
      </c>
      <c r="E85" s="143">
        <f t="shared" si="15"/>
        <v>1492.706949320823</v>
      </c>
    </row>
    <row r="86" spans="1:6" ht="15.6" x14ac:dyDescent="0.25">
      <c r="A86" s="138" t="s">
        <v>224</v>
      </c>
    </row>
    <row r="87" spans="1:6" ht="15.6" x14ac:dyDescent="0.25">
      <c r="A87" s="138" t="s">
        <v>225</v>
      </c>
    </row>
    <row r="88" spans="1:6" ht="15.6" thickBot="1" x14ac:dyDescent="0.3">
      <c r="A88" s="137"/>
    </row>
    <row r="89" spans="1:6" ht="47.4" thickBot="1" x14ac:dyDescent="0.3">
      <c r="A89" s="162"/>
      <c r="B89" s="163" t="s">
        <v>159</v>
      </c>
      <c r="C89" s="114" t="s">
        <v>132</v>
      </c>
      <c r="D89" s="114" t="s">
        <v>133</v>
      </c>
      <c r="E89" s="114" t="s">
        <v>134</v>
      </c>
      <c r="F89" s="114" t="s">
        <v>135</v>
      </c>
    </row>
    <row r="90" spans="1:6" ht="15.6" thickBot="1" x14ac:dyDescent="0.3">
      <c r="A90" s="164" t="s">
        <v>226</v>
      </c>
      <c r="B90" s="154" t="s">
        <v>227</v>
      </c>
      <c r="C90" s="141">
        <v>494.24861385899999</v>
      </c>
      <c r="D90" s="160">
        <f>C90*3.7%+C90</f>
        <v>512.53581257178303</v>
      </c>
      <c r="E90" s="142">
        <f t="shared" ref="E90:E95" si="17">D90*3.3%+D90</f>
        <v>529.44949438665185</v>
      </c>
      <c r="F90" s="143">
        <f t="shared" ref="F90:F95" si="18">E90*3.2%+E90</f>
        <v>546.39187820702466</v>
      </c>
    </row>
    <row r="91" spans="1:6" ht="30.6" thickBot="1" x14ac:dyDescent="0.3">
      <c r="A91" s="165" t="s">
        <v>228</v>
      </c>
      <c r="B91" s="154" t="s">
        <v>229</v>
      </c>
      <c r="C91" s="141">
        <v>494.24861385899999</v>
      </c>
      <c r="D91" s="160">
        <f t="shared" ref="D91:D95" si="19">C91*3.7%+C91</f>
        <v>512.53581257178303</v>
      </c>
      <c r="E91" s="142">
        <f t="shared" si="17"/>
        <v>529.44949438665185</v>
      </c>
      <c r="F91" s="143">
        <f t="shared" si="18"/>
        <v>546.39187820702466</v>
      </c>
    </row>
    <row r="92" spans="1:6" ht="45.6" thickBot="1" x14ac:dyDescent="0.3">
      <c r="A92" s="165" t="s">
        <v>230</v>
      </c>
      <c r="B92" s="154" t="s">
        <v>231</v>
      </c>
      <c r="C92" s="141">
        <v>494.24861385899999</v>
      </c>
      <c r="D92" s="160">
        <f t="shared" si="19"/>
        <v>512.53581257178303</v>
      </c>
      <c r="E92" s="142">
        <f t="shared" si="17"/>
        <v>529.44949438665185</v>
      </c>
      <c r="F92" s="143">
        <f t="shared" si="18"/>
        <v>546.39187820702466</v>
      </c>
    </row>
    <row r="93" spans="1:6" ht="30.6" thickBot="1" x14ac:dyDescent="0.3">
      <c r="A93" s="165" t="s">
        <v>232</v>
      </c>
      <c r="B93" s="154" t="s">
        <v>233</v>
      </c>
      <c r="C93" s="141">
        <v>494.24861385899999</v>
      </c>
      <c r="D93" s="160">
        <f t="shared" si="19"/>
        <v>512.53581257178303</v>
      </c>
      <c r="E93" s="142">
        <f t="shared" si="17"/>
        <v>529.44949438665185</v>
      </c>
      <c r="F93" s="143">
        <f t="shared" si="18"/>
        <v>546.39187820702466</v>
      </c>
    </row>
    <row r="94" spans="1:6" ht="30.6" thickBot="1" x14ac:dyDescent="0.3">
      <c r="A94" s="165" t="s">
        <v>234</v>
      </c>
      <c r="B94" s="154" t="s">
        <v>235</v>
      </c>
      <c r="C94" s="141">
        <v>494.24861385899999</v>
      </c>
      <c r="D94" s="160">
        <f t="shared" si="19"/>
        <v>512.53581257178303</v>
      </c>
      <c r="E94" s="142">
        <f t="shared" si="17"/>
        <v>529.44949438665185</v>
      </c>
      <c r="F94" s="143">
        <f t="shared" si="18"/>
        <v>546.39187820702466</v>
      </c>
    </row>
    <row r="95" spans="1:6" ht="30.6" thickBot="1" x14ac:dyDescent="0.3">
      <c r="A95" s="166" t="s">
        <v>236</v>
      </c>
      <c r="B95" s="154" t="s">
        <v>237</v>
      </c>
      <c r="C95" s="141">
        <v>304.15299314399999</v>
      </c>
      <c r="D95" s="160">
        <f t="shared" si="19"/>
        <v>315.40665389032802</v>
      </c>
      <c r="E95" s="142">
        <f t="shared" si="17"/>
        <v>325.81507346870882</v>
      </c>
      <c r="F95" s="143">
        <f t="shared" si="18"/>
        <v>336.2411558197075</v>
      </c>
    </row>
    <row r="96" spans="1:6" ht="15.6" thickBot="1" x14ac:dyDescent="0.3">
      <c r="A96" s="248"/>
      <c r="B96" s="249"/>
      <c r="C96" s="250"/>
      <c r="D96" s="147"/>
      <c r="E96" s="148"/>
      <c r="F96" s="150"/>
    </row>
    <row r="97" spans="1:6" ht="16.2" thickBot="1" x14ac:dyDescent="0.3">
      <c r="A97" s="167" t="s">
        <v>238</v>
      </c>
      <c r="B97" s="168" t="s">
        <v>239</v>
      </c>
      <c r="C97" s="154"/>
      <c r="D97" s="147"/>
      <c r="E97" s="148"/>
      <c r="F97" s="150"/>
    </row>
    <row r="98" spans="1:6" ht="15.6" thickBot="1" x14ac:dyDescent="0.3">
      <c r="A98" s="140"/>
      <c r="B98" s="154" t="s">
        <v>240</v>
      </c>
      <c r="C98" s="141">
        <v>1258.2230499999998</v>
      </c>
      <c r="D98" s="160">
        <f>C98*3.7%+C98</f>
        <v>1304.7773028499998</v>
      </c>
      <c r="E98" s="142">
        <f t="shared" ref="E98" si="20">D98*3.3%+D98</f>
        <v>1347.8349538440498</v>
      </c>
      <c r="F98" s="143">
        <f t="shared" ref="F98" si="21">E98*3.2%+E98</f>
        <v>1390.9656723670594</v>
      </c>
    </row>
    <row r="99" spans="1:6" ht="15.6" thickBot="1" x14ac:dyDescent="0.3">
      <c r="A99" s="248"/>
      <c r="B99" s="249"/>
      <c r="C99" s="250"/>
      <c r="D99" s="147"/>
      <c r="E99" s="148"/>
      <c r="F99" s="169"/>
    </row>
    <row r="100" spans="1:6" ht="31.8" thickBot="1" x14ac:dyDescent="0.3">
      <c r="A100" s="167" t="s">
        <v>241</v>
      </c>
      <c r="B100" s="168" t="s">
        <v>242</v>
      </c>
      <c r="C100" s="154"/>
      <c r="D100" s="147"/>
      <c r="E100" s="148"/>
      <c r="F100" s="150"/>
    </row>
    <row r="101" spans="1:6" ht="30.6" thickBot="1" x14ac:dyDescent="0.3">
      <c r="A101" s="140"/>
      <c r="B101" s="154" t="s">
        <v>243</v>
      </c>
      <c r="C101" s="141">
        <v>299.54461445999993</v>
      </c>
      <c r="D101" s="160">
        <f>C101*3.7%+C101</f>
        <v>310.62776519501995</v>
      </c>
      <c r="E101" s="142">
        <f t="shared" ref="E101:E104" si="22">D101*3.3%+D101</f>
        <v>320.87848144645562</v>
      </c>
      <c r="F101" s="143">
        <f t="shared" ref="F101:F104" si="23">E101*3.2%+E101</f>
        <v>331.14659285274223</v>
      </c>
    </row>
    <row r="102" spans="1:6" ht="45.6" thickBot="1" x14ac:dyDescent="0.3">
      <c r="A102" s="140"/>
      <c r="B102" s="154" t="s">
        <v>244</v>
      </c>
      <c r="C102" s="141">
        <v>519.59469662100003</v>
      </c>
      <c r="D102" s="160">
        <f t="shared" ref="D102:D104" si="24">C102*3.7%+C102</f>
        <v>538.81970039597707</v>
      </c>
      <c r="E102" s="142">
        <f t="shared" si="22"/>
        <v>556.60075050904436</v>
      </c>
      <c r="F102" s="143">
        <f t="shared" si="23"/>
        <v>574.41197452533379</v>
      </c>
    </row>
    <row r="103" spans="1:6" ht="45.6" thickBot="1" x14ac:dyDescent="0.3">
      <c r="A103" s="140"/>
      <c r="B103" s="154" t="s">
        <v>245</v>
      </c>
      <c r="C103" s="141">
        <v>1008.082837125</v>
      </c>
      <c r="D103" s="160">
        <f t="shared" si="24"/>
        <v>1045.381902098625</v>
      </c>
      <c r="E103" s="142">
        <f t="shared" si="22"/>
        <v>1079.8795048678796</v>
      </c>
      <c r="F103" s="143">
        <f t="shared" si="23"/>
        <v>1114.4356490236519</v>
      </c>
    </row>
    <row r="104" spans="1:6" ht="45.6" thickBot="1" x14ac:dyDescent="0.3">
      <c r="A104" s="140"/>
      <c r="B104" s="154" t="s">
        <v>246</v>
      </c>
      <c r="C104" s="141">
        <v>1261.5436647450001</v>
      </c>
      <c r="D104" s="160">
        <f t="shared" si="24"/>
        <v>1308.2207803405652</v>
      </c>
      <c r="E104" s="142">
        <f t="shared" si="22"/>
        <v>1351.3920660918038</v>
      </c>
      <c r="F104" s="143">
        <f t="shared" si="23"/>
        <v>1394.6366122067416</v>
      </c>
    </row>
    <row r="105" spans="1:6" ht="15.6" thickBot="1" x14ac:dyDescent="0.3">
      <c r="A105" s="248"/>
      <c r="B105" s="249"/>
      <c r="C105" s="250"/>
      <c r="D105" s="154"/>
      <c r="E105" s="155"/>
      <c r="F105" s="170"/>
    </row>
    <row r="106" spans="1:6" ht="31.8" thickBot="1" x14ac:dyDescent="0.3">
      <c r="A106" s="167" t="s">
        <v>247</v>
      </c>
      <c r="B106" s="168" t="s">
        <v>248</v>
      </c>
      <c r="C106" s="154"/>
      <c r="D106" s="154"/>
      <c r="E106" s="155"/>
      <c r="F106" s="171"/>
    </row>
    <row r="107" spans="1:6" ht="30.6" thickBot="1" x14ac:dyDescent="0.3">
      <c r="A107" s="140"/>
      <c r="B107" s="154" t="s">
        <v>249</v>
      </c>
      <c r="C107" s="141">
        <v>298.392519789</v>
      </c>
      <c r="D107" s="160">
        <f>C107*3.7%+C107</f>
        <v>309.43304302119299</v>
      </c>
      <c r="E107" s="142">
        <f t="shared" ref="E107:E110" si="25">D107*3.3%+D107</f>
        <v>319.64433344089235</v>
      </c>
      <c r="F107" s="143">
        <f t="shared" ref="F107:F110" si="26">E107*3.2%+E107</f>
        <v>329.87295211100093</v>
      </c>
    </row>
    <row r="108" spans="1:6" ht="60.6" thickBot="1" x14ac:dyDescent="0.3">
      <c r="A108" s="140"/>
      <c r="B108" s="154" t="s">
        <v>250</v>
      </c>
      <c r="C108" s="141">
        <v>519.59469662100003</v>
      </c>
      <c r="D108" s="160">
        <f t="shared" ref="D108:D110" si="27">C108*3.7%+C108</f>
        <v>538.81970039597707</v>
      </c>
      <c r="E108" s="142">
        <f t="shared" si="25"/>
        <v>556.60075050904436</v>
      </c>
      <c r="F108" s="143">
        <f t="shared" si="26"/>
        <v>574.41197452533379</v>
      </c>
    </row>
    <row r="109" spans="1:6" ht="60.6" thickBot="1" x14ac:dyDescent="0.3">
      <c r="A109" s="140"/>
      <c r="B109" s="154" t="s">
        <v>251</v>
      </c>
      <c r="C109" s="141">
        <v>633.65206904999991</v>
      </c>
      <c r="D109" s="160">
        <f t="shared" si="27"/>
        <v>657.09719560484996</v>
      </c>
      <c r="E109" s="142">
        <f t="shared" si="25"/>
        <v>678.78140305981003</v>
      </c>
      <c r="F109" s="143">
        <f t="shared" si="26"/>
        <v>700.5024079577239</v>
      </c>
    </row>
    <row r="110" spans="1:6" ht="45.6" thickBot="1" x14ac:dyDescent="0.3">
      <c r="A110" s="140"/>
      <c r="B110" s="154" t="s">
        <v>252</v>
      </c>
      <c r="C110" s="141">
        <v>2914.7995176300001</v>
      </c>
      <c r="D110" s="160">
        <f t="shared" si="27"/>
        <v>3022.6470997823103</v>
      </c>
      <c r="E110" s="142">
        <f t="shared" si="25"/>
        <v>3122.3944540751268</v>
      </c>
      <c r="F110" s="143">
        <f t="shared" si="26"/>
        <v>3222.3110766055306</v>
      </c>
    </row>
    <row r="111" spans="1:6" x14ac:dyDescent="0.25">
      <c r="A111" s="246"/>
      <c r="B111" s="251"/>
      <c r="C111" s="252"/>
      <c r="D111" s="255"/>
      <c r="E111" s="246"/>
      <c r="F111" s="172"/>
    </row>
    <row r="112" spans="1:6" ht="15.6" thickBot="1" x14ac:dyDescent="0.3">
      <c r="A112" s="247"/>
      <c r="B112" s="253"/>
      <c r="C112" s="254"/>
      <c r="D112" s="256"/>
      <c r="E112" s="247"/>
      <c r="F112" s="173"/>
    </row>
    <row r="113" spans="1:6" ht="31.8" thickBot="1" x14ac:dyDescent="0.3">
      <c r="A113" s="140"/>
      <c r="B113" s="168" t="s">
        <v>253</v>
      </c>
      <c r="C113" s="147"/>
      <c r="D113" s="147"/>
      <c r="E113" s="148"/>
      <c r="F113" s="150"/>
    </row>
    <row r="114" spans="1:6" ht="30.6" thickBot="1" x14ac:dyDescent="0.3">
      <c r="A114" s="140"/>
      <c r="B114" s="154" t="s">
        <v>254</v>
      </c>
      <c r="C114" s="174">
        <v>298.392519789</v>
      </c>
      <c r="D114" s="160">
        <f>C114*3.7%+C114</f>
        <v>309.43304302119299</v>
      </c>
      <c r="E114" s="142">
        <f t="shared" ref="E114:E115" si="28">D114*3.3%+D114</f>
        <v>319.64433344089235</v>
      </c>
      <c r="F114" s="143">
        <f t="shared" ref="F114:F115" si="29">E114*3.2%+E114</f>
        <v>329.87295211100093</v>
      </c>
    </row>
    <row r="115" spans="1:6" ht="30.6" thickBot="1" x14ac:dyDescent="0.3">
      <c r="A115" s="140"/>
      <c r="B115" s="154" t="s">
        <v>255</v>
      </c>
      <c r="C115" s="174">
        <v>298.392519789</v>
      </c>
      <c r="D115" s="160">
        <f>C115*3.7%+C115</f>
        <v>309.43304302119299</v>
      </c>
      <c r="E115" s="142">
        <f t="shared" si="28"/>
        <v>319.64433344089235</v>
      </c>
      <c r="F115" s="143">
        <f t="shared" si="29"/>
        <v>329.87295211100093</v>
      </c>
    </row>
    <row r="116" spans="1:6" x14ac:dyDescent="0.25">
      <c r="A116" s="137"/>
    </row>
    <row r="117" spans="1:6" ht="15.6" x14ac:dyDescent="0.25">
      <c r="A117" s="138" t="s">
        <v>256</v>
      </c>
    </row>
    <row r="118" spans="1:6" ht="15.6" thickBot="1" x14ac:dyDescent="0.3">
      <c r="A118" s="137"/>
    </row>
    <row r="119" spans="1:6" ht="47.4" thickBot="1" x14ac:dyDescent="0.3">
      <c r="A119" s="144" t="s">
        <v>159</v>
      </c>
      <c r="B119" s="114" t="s">
        <v>132</v>
      </c>
      <c r="C119" s="114" t="s">
        <v>133</v>
      </c>
      <c r="D119" s="114" t="s">
        <v>134</v>
      </c>
      <c r="E119" s="114" t="s">
        <v>135</v>
      </c>
    </row>
    <row r="120" spans="1:6" ht="15.6" thickBot="1" x14ac:dyDescent="0.3">
      <c r="A120" s="140" t="s">
        <v>257</v>
      </c>
      <c r="B120" s="141">
        <v>202.76866209600001</v>
      </c>
      <c r="C120" s="160">
        <f>B120*3.7%+B120</f>
        <v>210.27110259355203</v>
      </c>
      <c r="D120" s="142">
        <f t="shared" ref="D120:D121" si="30">C120*3.3%+C120</f>
        <v>217.21004897913926</v>
      </c>
      <c r="E120" s="143">
        <f t="shared" ref="E120:E121" si="31">D120*3.2%+D120</f>
        <v>224.16077054647172</v>
      </c>
    </row>
    <row r="121" spans="1:6" ht="15.6" thickBot="1" x14ac:dyDescent="0.3">
      <c r="A121" s="140" t="s">
        <v>258</v>
      </c>
      <c r="B121" s="141">
        <v>177.42257933400001</v>
      </c>
      <c r="C121" s="160">
        <f>B121*3.7%+B121</f>
        <v>183.98721476935802</v>
      </c>
      <c r="D121" s="142">
        <f t="shared" si="30"/>
        <v>190.05879285674683</v>
      </c>
      <c r="E121" s="143">
        <f t="shared" si="31"/>
        <v>196.14067422816274</v>
      </c>
    </row>
    <row r="122" spans="1:6" x14ac:dyDescent="0.25">
      <c r="A122" s="137"/>
    </row>
  </sheetData>
  <mergeCells count="18">
    <mergeCell ref="E111:E112"/>
    <mergeCell ref="A70:A71"/>
    <mergeCell ref="B70:B71"/>
    <mergeCell ref="C70:C71"/>
    <mergeCell ref="A72:A73"/>
    <mergeCell ref="B72:B73"/>
    <mergeCell ref="C72:C73"/>
    <mergeCell ref="A96:C96"/>
    <mergeCell ref="A99:C99"/>
    <mergeCell ref="A105:C105"/>
    <mergeCell ref="A111:C112"/>
    <mergeCell ref="D111:D112"/>
    <mergeCell ref="C68:C69"/>
    <mergeCell ref="A42:A43"/>
    <mergeCell ref="A66:A67"/>
    <mergeCell ref="B66:B67"/>
    <mergeCell ref="A68:A69"/>
    <mergeCell ref="B68:B69"/>
  </mergeCells>
  <pageMargins left="0.7" right="0.7" top="0.75" bottom="0.75" header="0.3" footer="0.3"/>
  <pageSetup scale="62"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053D1-3437-40CF-91AC-10B1205FE6A0}">
  <sheetPr>
    <pageSetUpPr fitToPage="1"/>
  </sheetPr>
  <dimension ref="A1:C19"/>
  <sheetViews>
    <sheetView workbookViewId="0">
      <selection activeCell="A4" sqref="A4:C4"/>
    </sheetView>
  </sheetViews>
  <sheetFormatPr defaultRowHeight="14.4" x14ac:dyDescent="0.3"/>
  <cols>
    <col min="1" max="1" width="67.109375" customWidth="1"/>
    <col min="2" max="2" width="20" bestFit="1" customWidth="1"/>
    <col min="3" max="3" width="20.44140625" bestFit="1" customWidth="1"/>
  </cols>
  <sheetData>
    <row r="1" spans="1:3" x14ac:dyDescent="0.3">
      <c r="A1" s="263" t="s">
        <v>259</v>
      </c>
      <c r="B1" s="263"/>
      <c r="C1" s="263"/>
    </row>
    <row r="2" spans="1:3" x14ac:dyDescent="0.3">
      <c r="A2" s="176"/>
    </row>
    <row r="3" spans="1:3" x14ac:dyDescent="0.3">
      <c r="A3" s="263" t="s">
        <v>296</v>
      </c>
      <c r="B3" s="263"/>
      <c r="C3" s="263"/>
    </row>
    <row r="4" spans="1:3" ht="39.75" customHeight="1" x14ac:dyDescent="0.3">
      <c r="A4" s="263" t="s">
        <v>259</v>
      </c>
      <c r="B4" s="263"/>
      <c r="C4" s="263"/>
    </row>
    <row r="5" spans="1:3" s="177" customFormat="1" ht="50.4" customHeight="1" x14ac:dyDescent="0.3">
      <c r="A5" s="264" t="s">
        <v>260</v>
      </c>
      <c r="B5" s="264"/>
      <c r="C5" s="264"/>
    </row>
    <row r="6" spans="1:3" x14ac:dyDescent="0.3">
      <c r="A6" s="175" t="s">
        <v>261</v>
      </c>
    </row>
    <row r="7" spans="1:3" ht="15" thickBot="1" x14ac:dyDescent="0.35">
      <c r="A7" s="176"/>
    </row>
    <row r="8" spans="1:3" ht="15" thickBot="1" x14ac:dyDescent="0.35">
      <c r="A8" s="178" t="s">
        <v>6</v>
      </c>
      <c r="B8" s="179" t="s">
        <v>262</v>
      </c>
      <c r="C8" s="179" t="s">
        <v>263</v>
      </c>
    </row>
    <row r="9" spans="1:3" x14ac:dyDescent="0.3">
      <c r="A9" s="257"/>
      <c r="B9" s="258"/>
      <c r="C9" s="259"/>
    </row>
    <row r="10" spans="1:3" ht="15" thickBot="1" x14ac:dyDescent="0.35">
      <c r="A10" s="265" t="s">
        <v>264</v>
      </c>
      <c r="B10" s="266"/>
      <c r="C10" s="267"/>
    </row>
    <row r="11" spans="1:3" ht="15" thickBot="1" x14ac:dyDescent="0.35">
      <c r="A11" s="180" t="s">
        <v>265</v>
      </c>
      <c r="B11" s="181" t="s">
        <v>266</v>
      </c>
      <c r="C11" s="181" t="s">
        <v>267</v>
      </c>
    </row>
    <row r="12" spans="1:3" ht="15" thickBot="1" x14ac:dyDescent="0.35">
      <c r="A12" s="180" t="s">
        <v>268</v>
      </c>
      <c r="B12" s="181" t="s">
        <v>266</v>
      </c>
      <c r="C12" s="181" t="s">
        <v>267</v>
      </c>
    </row>
    <row r="13" spans="1:3" ht="15" thickBot="1" x14ac:dyDescent="0.35">
      <c r="A13" s="180" t="s">
        <v>269</v>
      </c>
      <c r="B13" s="181" t="s">
        <v>270</v>
      </c>
      <c r="C13" s="181" t="s">
        <v>267</v>
      </c>
    </row>
    <row r="14" spans="1:3" ht="15" thickBot="1" x14ac:dyDescent="0.35">
      <c r="A14" s="180" t="s">
        <v>271</v>
      </c>
      <c r="B14" s="181" t="s">
        <v>272</v>
      </c>
      <c r="C14" s="181" t="s">
        <v>273</v>
      </c>
    </row>
    <row r="15" spans="1:3" x14ac:dyDescent="0.3">
      <c r="A15" s="257"/>
      <c r="B15" s="258"/>
      <c r="C15" s="259"/>
    </row>
    <row r="16" spans="1:3" ht="26.4" customHeight="1" thickBot="1" x14ac:dyDescent="0.35">
      <c r="A16" s="260" t="s">
        <v>274</v>
      </c>
      <c r="B16" s="261"/>
      <c r="C16" s="262"/>
    </row>
    <row r="17" spans="1:3" ht="15" thickBot="1" x14ac:dyDescent="0.35">
      <c r="A17" s="180" t="s">
        <v>275</v>
      </c>
      <c r="B17" s="181" t="s">
        <v>276</v>
      </c>
      <c r="C17" s="182" t="s">
        <v>277</v>
      </c>
    </row>
    <row r="18" spans="1:3" ht="28.2" thickBot="1" x14ac:dyDescent="0.35">
      <c r="A18" s="180" t="s">
        <v>278</v>
      </c>
      <c r="B18" s="181" t="s">
        <v>276</v>
      </c>
      <c r="C18" s="181" t="s">
        <v>279</v>
      </c>
    </row>
    <row r="19" spans="1:3" x14ac:dyDescent="0.3">
      <c r="A19" s="183"/>
    </row>
  </sheetData>
  <mergeCells count="8">
    <mergeCell ref="A15:C15"/>
    <mergeCell ref="A16:C16"/>
    <mergeCell ref="A1:C1"/>
    <mergeCell ref="A3:C3"/>
    <mergeCell ref="A4:C4"/>
    <mergeCell ref="A5:C5"/>
    <mergeCell ref="A9:C9"/>
    <mergeCell ref="A10:C10"/>
  </mergeCells>
  <pageMargins left="0.7" right="0.7" top="0.75" bottom="0.75" header="0.3" footer="0.3"/>
  <pageSetup scale="8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abe3f82-74f6-4f5f-930e-35676b0dff0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46F97F0E278842AA931A6C3067B720" ma:contentTypeVersion="12" ma:contentTypeDescription="Create a new document." ma:contentTypeScope="" ma:versionID="490dac0a1305ed22b71be69600c55020">
  <xsd:schema xmlns:xsd="http://www.w3.org/2001/XMLSchema" xmlns:xs="http://www.w3.org/2001/XMLSchema" xmlns:p="http://schemas.microsoft.com/office/2006/metadata/properties" xmlns:ns3="0abe3f82-74f6-4f5f-930e-35676b0dff07" targetNamespace="http://schemas.microsoft.com/office/2006/metadata/properties" ma:root="true" ma:fieldsID="cc57195bcb2c7e22f648d166dd040a13" ns3:_="">
    <xsd:import namespace="0abe3f82-74f6-4f5f-930e-35676b0dff07"/>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SearchPropertie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BillingMetadata"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be3f82-74f6-4f5f-930e-35676b0dff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D46CB9-D795-4AA0-92BD-5FAC94EDE52D}">
  <ds:schemaRefs>
    <ds:schemaRef ds:uri="http://schemas.microsoft.com/sharepoint/v3/contenttype/forms"/>
  </ds:schemaRefs>
</ds:datastoreItem>
</file>

<file path=customXml/itemProps2.xml><?xml version="1.0" encoding="utf-8"?>
<ds:datastoreItem xmlns:ds="http://schemas.openxmlformats.org/officeDocument/2006/customXml" ds:itemID="{443BCCAD-3A1B-4ABF-93C4-A990BD40725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abe3f82-74f6-4f5f-930e-35676b0dff07"/>
    <ds:schemaRef ds:uri="http://www.w3.org/XML/1998/namespace"/>
    <ds:schemaRef ds:uri="http://purl.org/dc/dcmitype/"/>
  </ds:schemaRefs>
</ds:datastoreItem>
</file>

<file path=customXml/itemProps3.xml><?xml version="1.0" encoding="utf-8"?>
<ds:datastoreItem xmlns:ds="http://schemas.openxmlformats.org/officeDocument/2006/customXml" ds:itemID="{77A018EB-2A81-4CC4-B8DE-F112B45703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be3f82-74f6-4f5f-930e-35676b0dff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Notice</vt:lpstr>
      <vt:lpstr>COVER</vt:lpstr>
      <vt:lpstr>All</vt:lpstr>
      <vt:lpstr>BPM</vt:lpstr>
      <vt:lpstr>GGM</vt:lpstr>
      <vt:lpstr>GLM</vt:lpstr>
      <vt:lpstr>GTM</vt:lpstr>
      <vt:lpstr>MLM</vt:lpstr>
      <vt:lpstr>EHS</vt:lpstr>
      <vt:lpstr>TENDER</vt:lpstr>
      <vt:lpstr>FIRE</vt:lpstr>
      <vt:lpstr>AIR QUALITY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Eddie Makamu</dc:creator>
  <cp:lastModifiedBy>Ruth Pootona</cp:lastModifiedBy>
  <cp:lastPrinted>2026-06-17T14:53:14Z</cp:lastPrinted>
  <dcterms:created xsi:type="dcterms:W3CDTF">2017-03-27T10:51:51Z</dcterms:created>
  <dcterms:modified xsi:type="dcterms:W3CDTF">2026-06-17T15:01:46Z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0x010100AE46F97F0E278842AA931A6C3067B720</vt:lpwstr>
  </property>
</Properties>
</file>